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C4DA3C6-61D3-4CC0-A555-A6E1FEE638B8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예산총괄표" sheetId="1" r:id="rId1"/>
    <sheet name="세입세출결산" sheetId="2" r:id="rId2"/>
  </sheets>
  <definedNames>
    <definedName name="_xlnm.Print_Area" localSheetId="1">세입세출결산!$A$1:$N$65</definedName>
    <definedName name="_xlnm.Print_Area" localSheetId="0">예산총괄표!#REF!</definedName>
    <definedName name="_xlnm.Print_Titles" localSheetId="1">세입세출결산!$2:$5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6" i="2" l="1"/>
  <c r="E20" i="2" l="1"/>
  <c r="D20" i="2"/>
  <c r="K59" i="2"/>
  <c r="J12" i="1" l="1"/>
  <c r="J9" i="1" l="1"/>
  <c r="J10" i="1"/>
  <c r="J11" i="1"/>
  <c r="K19" i="2"/>
  <c r="K29" i="2" l="1"/>
  <c r="L56" i="2"/>
  <c r="M56" i="2" s="1"/>
  <c r="N56" i="2" s="1"/>
  <c r="E19" i="2" l="1"/>
  <c r="D19" i="2"/>
  <c r="F20" i="2" l="1"/>
  <c r="F19" i="2" s="1"/>
  <c r="G20" i="2" l="1"/>
  <c r="L55" i="2" l="1"/>
  <c r="K24" i="2"/>
  <c r="L57" i="2" l="1"/>
  <c r="L58" i="2"/>
  <c r="K57" i="2"/>
  <c r="K58" i="2"/>
  <c r="M40" i="2"/>
  <c r="N40" i="2" s="1"/>
  <c r="N39" i="2"/>
  <c r="M58" i="2" l="1"/>
  <c r="N58" i="2" s="1"/>
  <c r="N42" i="2" l="1"/>
  <c r="N43" i="2"/>
  <c r="M46" i="2" l="1"/>
  <c r="N46" i="2" s="1"/>
  <c r="L41" i="2" l="1"/>
  <c r="M41" i="2" s="1"/>
  <c r="N41" i="2" s="1"/>
  <c r="M48" i="2"/>
  <c r="N48" i="2" s="1"/>
  <c r="L45" i="2"/>
  <c r="L47" i="2"/>
  <c r="M47" i="2" s="1"/>
  <c r="N47" i="2" s="1"/>
  <c r="L31" i="2"/>
  <c r="M31" i="2" s="1"/>
  <c r="L54" i="2"/>
  <c r="M54" i="2" s="1"/>
  <c r="N54" i="2" s="1"/>
  <c r="L52" i="2"/>
  <c r="M52" i="2" s="1"/>
  <c r="N52" i="2" s="1"/>
  <c r="L51" i="2"/>
  <c r="M51" i="2" s="1"/>
  <c r="N51" i="2" s="1"/>
  <c r="L38" i="2"/>
  <c r="M38" i="2" s="1"/>
  <c r="N38" i="2" s="1"/>
  <c r="L37" i="2"/>
  <c r="M37" i="2" s="1"/>
  <c r="N37" i="2" s="1"/>
  <c r="L53" i="2" l="1"/>
  <c r="M53" i="2" s="1"/>
  <c r="N53" i="2" s="1"/>
  <c r="L27" i="2" l="1"/>
  <c r="L24" i="2" s="1"/>
  <c r="L19" i="2"/>
  <c r="L20" i="2"/>
  <c r="L21" i="2"/>
  <c r="L22" i="2"/>
  <c r="L23" i="2"/>
  <c r="L18" i="2"/>
  <c r="L16" i="2"/>
  <c r="L15" i="2"/>
  <c r="L44" i="2"/>
  <c r="L49" i="2"/>
  <c r="M49" i="2" s="1"/>
  <c r="N49" i="2" s="1"/>
  <c r="L32" i="2"/>
  <c r="B8" i="1" l="1"/>
  <c r="H8" i="1"/>
  <c r="C8" i="1"/>
  <c r="K61" i="2" l="1"/>
  <c r="K60" i="2"/>
  <c r="M59" i="2"/>
  <c r="N59" i="2" s="1"/>
  <c r="M55" i="2"/>
  <c r="N55" i="2" s="1"/>
  <c r="L50" i="2"/>
  <c r="M50" i="2" s="1"/>
  <c r="N50" i="2" s="1"/>
  <c r="M45" i="2"/>
  <c r="N45" i="2" s="1"/>
  <c r="L36" i="2"/>
  <c r="M36" i="2" s="1"/>
  <c r="N36" i="2" s="1"/>
  <c r="L35" i="2"/>
  <c r="M35" i="2" s="1"/>
  <c r="N35" i="2" s="1"/>
  <c r="L34" i="2"/>
  <c r="M34" i="2" s="1"/>
  <c r="N34" i="2" s="1"/>
  <c r="M32" i="2"/>
  <c r="N32" i="2" s="1"/>
  <c r="L30" i="2"/>
  <c r="M27" i="2"/>
  <c r="M25" i="2" s="1"/>
  <c r="M24" i="2" s="1"/>
  <c r="M23" i="2"/>
  <c r="N23" i="2" s="1"/>
  <c r="M22" i="2"/>
  <c r="N22" i="2" s="1"/>
  <c r="M21" i="2"/>
  <c r="N21" i="2" s="1"/>
  <c r="M20" i="2"/>
  <c r="N20" i="2" s="1"/>
  <c r="E21" i="2"/>
  <c r="D21" i="2"/>
  <c r="M18" i="2"/>
  <c r="M16" i="2"/>
  <c r="N16" i="2" s="1"/>
  <c r="K14" i="2"/>
  <c r="F18" i="2"/>
  <c r="G18" i="2" s="1"/>
  <c r="E17" i="2"/>
  <c r="D17" i="2"/>
  <c r="F16" i="2"/>
  <c r="M13" i="2"/>
  <c r="N13" i="2" s="1"/>
  <c r="F15" i="2"/>
  <c r="M12" i="2"/>
  <c r="N12" i="2" s="1"/>
  <c r="E14" i="2"/>
  <c r="D14" i="2"/>
  <c r="M11" i="2"/>
  <c r="N11" i="2" s="1"/>
  <c r="F13" i="2"/>
  <c r="M10" i="2"/>
  <c r="F10" i="2"/>
  <c r="G10" i="2" s="1"/>
  <c r="M9" i="2"/>
  <c r="N9" i="2" s="1"/>
  <c r="K8" i="2"/>
  <c r="F8" i="2"/>
  <c r="G8" i="2" s="1"/>
  <c r="D7" i="2"/>
  <c r="D6" i="2" s="1"/>
  <c r="L29" i="2" l="1"/>
  <c r="M30" i="2"/>
  <c r="L28" i="2"/>
  <c r="N33" i="2"/>
  <c r="M44" i="2"/>
  <c r="N44" i="2" s="1"/>
  <c r="F14" i="2"/>
  <c r="F17" i="2"/>
  <c r="G17" i="2" s="1"/>
  <c r="E7" i="2"/>
  <c r="E6" i="2" s="1"/>
  <c r="K28" i="2"/>
  <c r="M57" i="2"/>
  <c r="N57" i="2" s="1"/>
  <c r="N10" i="2"/>
  <c r="M8" i="2"/>
  <c r="M19" i="2"/>
  <c r="N19" i="2" s="1"/>
  <c r="L17" i="2"/>
  <c r="N62" i="2"/>
  <c r="L61" i="2"/>
  <c r="M61" i="2" s="1"/>
  <c r="N61" i="2" s="1"/>
  <c r="L60" i="2"/>
  <c r="M60" i="2" s="1"/>
  <c r="N60" i="2" s="1"/>
  <c r="N18" i="2"/>
  <c r="L8" i="2"/>
  <c r="F9" i="2"/>
  <c r="K17" i="2"/>
  <c r="K7" i="2" s="1"/>
  <c r="F22" i="2"/>
  <c r="F21" i="2" s="1"/>
  <c r="M29" i="2" l="1"/>
  <c r="K6" i="2"/>
  <c r="I8" i="1"/>
  <c r="J8" i="1" s="1"/>
  <c r="M17" i="2"/>
  <c r="N17" i="2" s="1"/>
  <c r="N8" i="2"/>
  <c r="M15" i="2"/>
  <c r="L14" i="2"/>
  <c r="L7" i="2" s="1"/>
  <c r="G9" i="2"/>
  <c r="F7" i="2"/>
  <c r="F6" i="2" s="1"/>
  <c r="L6" i="2" l="1"/>
  <c r="G7" i="2"/>
  <c r="G6" i="2"/>
  <c r="N29" i="2"/>
  <c r="M28" i="2"/>
  <c r="N28" i="2" s="1"/>
  <c r="N15" i="2"/>
  <c r="M14" i="2"/>
  <c r="N14" i="2" l="1"/>
  <c r="N6" i="2" l="1"/>
  <c r="N7" i="2"/>
</calcChain>
</file>

<file path=xl/sharedStrings.xml><?xml version="1.0" encoding="utf-8"?>
<sst xmlns="http://schemas.openxmlformats.org/spreadsheetml/2006/main" count="126" uniqueCount="113">
  <si>
    <t xml:space="preserve">(단위:원) </t>
  </si>
  <si>
    <t>세     입</t>
  </si>
  <si>
    <t>세    출</t>
  </si>
  <si>
    <t>관  별</t>
  </si>
  <si>
    <t>증감
(B-A)</t>
    <phoneticPr fontId="4" type="noConversion"/>
  </si>
  <si>
    <t>비고</t>
  </si>
  <si>
    <t>증감
(B-A)</t>
    <phoneticPr fontId="13" type="noConversion"/>
  </si>
  <si>
    <t>총    계</t>
  </si>
  <si>
    <t>보조금수입</t>
  </si>
  <si>
    <t>사무비</t>
  </si>
  <si>
    <t>후원금수입</t>
  </si>
  <si>
    <t>재산조성비</t>
  </si>
  <si>
    <t>법인전입금</t>
  </si>
  <si>
    <t>사업비</t>
  </si>
  <si>
    <t>전년도이월금</t>
  </si>
  <si>
    <t>차기이월금</t>
  </si>
  <si>
    <t>(단위:원)</t>
    <phoneticPr fontId="13" type="noConversion"/>
  </si>
  <si>
    <t>세     입</t>
    <phoneticPr fontId="13" type="noConversion"/>
  </si>
  <si>
    <t>세       출</t>
    <phoneticPr fontId="13" type="noConversion"/>
  </si>
  <si>
    <t>관</t>
    <phoneticPr fontId="13" type="noConversion"/>
  </si>
  <si>
    <t>항</t>
    <phoneticPr fontId="13" type="noConversion"/>
  </si>
  <si>
    <t>목</t>
    <phoneticPr fontId="13" type="noConversion"/>
  </si>
  <si>
    <t>증감(B)-(A)</t>
    <phoneticPr fontId="13" type="noConversion"/>
  </si>
  <si>
    <t>목</t>
    <phoneticPr fontId="13" type="noConversion"/>
  </si>
  <si>
    <t>액    수</t>
    <phoneticPr fontId="13" type="noConversion"/>
  </si>
  <si>
    <t>비율(%)</t>
    <phoneticPr fontId="13" type="noConversion"/>
  </si>
  <si>
    <t>비율(%)</t>
    <phoneticPr fontId="13" type="noConversion"/>
  </si>
  <si>
    <t>총    계</t>
    <phoneticPr fontId="13" type="noConversion"/>
  </si>
  <si>
    <t>총 계</t>
    <phoneticPr fontId="13" type="noConversion"/>
  </si>
  <si>
    <t>보조금수입</t>
    <phoneticPr fontId="13" type="noConversion"/>
  </si>
  <si>
    <t>사무비</t>
    <phoneticPr fontId="13" type="noConversion"/>
  </si>
  <si>
    <t>국비보조금</t>
    <phoneticPr fontId="13" type="noConversion"/>
  </si>
  <si>
    <t>인건비</t>
    <phoneticPr fontId="13" type="noConversion"/>
  </si>
  <si>
    <t>도비보조금</t>
    <phoneticPr fontId="13" type="noConversion"/>
  </si>
  <si>
    <t>급  여</t>
    <phoneticPr fontId="13" type="noConversion"/>
  </si>
  <si>
    <t>시비보조금</t>
    <phoneticPr fontId="13" type="noConversion"/>
  </si>
  <si>
    <t>제수당</t>
    <phoneticPr fontId="13" type="noConversion"/>
  </si>
  <si>
    <t>후원금수입</t>
    <phoneticPr fontId="13" type="noConversion"/>
  </si>
  <si>
    <t>지정후원금</t>
    <phoneticPr fontId="13" type="noConversion"/>
  </si>
  <si>
    <t>비지정후원금</t>
    <phoneticPr fontId="13" type="noConversion"/>
  </si>
  <si>
    <t>전입금</t>
    <phoneticPr fontId="13" type="noConversion"/>
  </si>
  <si>
    <t>법인전입금</t>
    <phoneticPr fontId="13" type="noConversion"/>
  </si>
  <si>
    <t>업무추진비</t>
    <phoneticPr fontId="13" type="noConversion"/>
  </si>
  <si>
    <t>기관운영비</t>
    <phoneticPr fontId="13" type="noConversion"/>
  </si>
  <si>
    <t>회의비</t>
    <phoneticPr fontId="13" type="noConversion"/>
  </si>
  <si>
    <t>운영비</t>
    <phoneticPr fontId="13" type="noConversion"/>
  </si>
  <si>
    <t>여비</t>
    <phoneticPr fontId="13" type="noConversion"/>
  </si>
  <si>
    <t>이월금</t>
    <phoneticPr fontId="13" type="noConversion"/>
  </si>
  <si>
    <t>수용수수료</t>
    <phoneticPr fontId="13" type="noConversion"/>
  </si>
  <si>
    <t>공공요금</t>
    <phoneticPr fontId="13" type="noConversion"/>
  </si>
  <si>
    <t>제세공과금</t>
    <phoneticPr fontId="13" type="noConversion"/>
  </si>
  <si>
    <t>차량비</t>
    <phoneticPr fontId="13" type="noConversion"/>
  </si>
  <si>
    <t>기타운영비</t>
    <phoneticPr fontId="13" type="noConversion"/>
  </si>
  <si>
    <t>재산조성비</t>
    <phoneticPr fontId="13" type="noConversion"/>
  </si>
  <si>
    <t>자산취득비</t>
    <phoneticPr fontId="13" type="noConversion"/>
  </si>
  <si>
    <t>사업비</t>
    <phoneticPr fontId="13" type="noConversion"/>
  </si>
  <si>
    <t>사업비</t>
    <phoneticPr fontId="13" type="noConversion"/>
  </si>
  <si>
    <t>기본운영사업</t>
    <phoneticPr fontId="13" type="noConversion"/>
  </si>
  <si>
    <t>한국어교육운영</t>
    <phoneticPr fontId="13" type="noConversion"/>
  </si>
  <si>
    <t>이중언어가족환경조성사업</t>
    <phoneticPr fontId="13" type="noConversion"/>
  </si>
  <si>
    <t>결혼이민자직업훈련교육</t>
  </si>
  <si>
    <t>결혼이민자 학력취득지원</t>
    <phoneticPr fontId="13" type="noConversion"/>
  </si>
  <si>
    <t>어울림문화지원사업</t>
    <phoneticPr fontId="13" type="noConversion"/>
  </si>
  <si>
    <t>고향나들이</t>
    <phoneticPr fontId="13" type="noConversion"/>
  </si>
  <si>
    <t>차기이월금</t>
    <phoneticPr fontId="13" type="noConversion"/>
  </si>
  <si>
    <t>청소년진로지원사업</t>
    <phoneticPr fontId="4" type="noConversion"/>
  </si>
  <si>
    <t>2019년 세입·세출 결산서</t>
    <phoneticPr fontId="13" type="noConversion"/>
  </si>
  <si>
    <t>2019년
예산(A)</t>
    <phoneticPr fontId="13" type="noConversion"/>
  </si>
  <si>
    <t>2019년
결산(B)</t>
    <phoneticPr fontId="13" type="noConversion"/>
  </si>
  <si>
    <t>2019년
예산(A)</t>
    <phoneticPr fontId="13" type="noConversion"/>
  </si>
  <si>
    <t>2019년
결산(B)</t>
    <phoneticPr fontId="13" type="noConversion"/>
  </si>
  <si>
    <t>2019년
결산(B)</t>
    <phoneticPr fontId="13" type="noConversion"/>
  </si>
  <si>
    <t>2019년
결산(B)</t>
    <phoneticPr fontId="13" type="noConversion"/>
  </si>
  <si>
    <t>다문화가족 사례관리사업</t>
    <phoneticPr fontId="13" type="noConversion"/>
  </si>
  <si>
    <t>방문교육</t>
    <phoneticPr fontId="13" type="noConversion"/>
  </si>
  <si>
    <t>다문화자녀 언어발달지원사업</t>
    <phoneticPr fontId="13" type="noConversion"/>
  </si>
  <si>
    <t>결혼이민자통번역지원서비스사업</t>
    <phoneticPr fontId="13" type="noConversion"/>
  </si>
  <si>
    <t>취약위기가족지원사업</t>
    <phoneticPr fontId="4" type="noConversion"/>
  </si>
  <si>
    <t>공동육아나눔터운영</t>
    <phoneticPr fontId="4" type="noConversion"/>
  </si>
  <si>
    <t>마을학당운영</t>
    <phoneticPr fontId="4" type="noConversion"/>
  </si>
  <si>
    <t>행복플러스지원사업</t>
    <phoneticPr fontId="4" type="noConversion"/>
  </si>
  <si>
    <t>행복나눔 운동회(시비)</t>
    <phoneticPr fontId="13" type="noConversion"/>
  </si>
  <si>
    <t>다문화자녀직업교육</t>
    <phoneticPr fontId="4" type="noConversion"/>
  </si>
  <si>
    <t>명절수당</t>
    <phoneticPr fontId="4" type="noConversion"/>
  </si>
  <si>
    <t>소프트</t>
    <phoneticPr fontId="4" type="noConversion"/>
  </si>
  <si>
    <t>산단인력</t>
    <phoneticPr fontId="4" type="noConversion"/>
  </si>
  <si>
    <t>결혼이민자자조모임</t>
    <phoneticPr fontId="4" type="noConversion"/>
  </si>
  <si>
    <t>퇴직금 및 퇴직적립금</t>
    <phoneticPr fontId="4" type="noConversion"/>
  </si>
  <si>
    <t>사회보험부담금</t>
    <phoneticPr fontId="13" type="noConversion"/>
  </si>
  <si>
    <t>기타후생경비</t>
    <phoneticPr fontId="13" type="noConversion"/>
  </si>
  <si>
    <t>시설장비유지비</t>
    <phoneticPr fontId="4" type="noConversion"/>
  </si>
  <si>
    <t>시설비</t>
    <phoneticPr fontId="4" type="noConversion"/>
  </si>
  <si>
    <t>시설비</t>
    <phoneticPr fontId="13" type="noConversion"/>
  </si>
  <si>
    <t>종사자인건비 및 수당</t>
    <phoneticPr fontId="4" type="noConversion"/>
  </si>
  <si>
    <t xml:space="preserve">2019년 세입·세출 총괄표 </t>
    <phoneticPr fontId="4" type="noConversion"/>
  </si>
  <si>
    <t xml:space="preserve">익산시건강가정·다문화가족지원센터 </t>
    <phoneticPr fontId="13" type="noConversion"/>
  </si>
  <si>
    <t xml:space="preserve">익산시건강가정·다문화가족지원센터 </t>
    <phoneticPr fontId="4" type="noConversion"/>
  </si>
  <si>
    <t>아이돌봄지원사업</t>
    <phoneticPr fontId="4" type="noConversion"/>
  </si>
  <si>
    <t>장애아가족양육지원사업</t>
  </si>
  <si>
    <t>장애아양육가족지원 보조금</t>
    <phoneticPr fontId="4" type="noConversion"/>
  </si>
  <si>
    <t>아이돌봄지원 보조금</t>
    <phoneticPr fontId="4" type="noConversion"/>
  </si>
  <si>
    <t>시설비</t>
    <phoneticPr fontId="4" type="noConversion"/>
  </si>
  <si>
    <t>기타사업
(초록우산어린이재단)</t>
    <phoneticPr fontId="4" type="noConversion"/>
  </si>
  <si>
    <t>후원금</t>
    <phoneticPr fontId="4" type="noConversion"/>
  </si>
  <si>
    <t>기타보조금(초록우산어린이재단)</t>
    <phoneticPr fontId="13" type="noConversion"/>
  </si>
  <si>
    <t>잡수입</t>
    <phoneticPr fontId="4" type="noConversion"/>
  </si>
  <si>
    <t>전년도이월금(후원금)</t>
    <phoneticPr fontId="13" type="noConversion"/>
  </si>
  <si>
    <t>예금이자반납금</t>
    <phoneticPr fontId="4" type="noConversion"/>
  </si>
  <si>
    <t>예금이자반납금</t>
    <phoneticPr fontId="13" type="noConversion"/>
  </si>
  <si>
    <t>잡수입</t>
    <phoneticPr fontId="13" type="noConversion"/>
  </si>
  <si>
    <t>예금이자수입</t>
    <phoneticPr fontId="13" type="noConversion"/>
  </si>
  <si>
    <t>예금이자수입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</si>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</sst>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%"/>
  </numFmts>
  <fonts count="39"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22"/>
      <name val="굴림체"/>
      <family val="3"/>
      <charset val="129"/>
    </font>
    <font>
      <sz val="8"/>
      <name val="맑은 고딕"/>
      <family val="2"/>
      <charset val="129"/>
      <scheme val="minor"/>
    </font>
    <font>
      <sz val="22"/>
      <color theme="0"/>
      <name val="맑은 고딕"/>
      <family val="2"/>
      <charset val="129"/>
      <scheme val="minor"/>
    </font>
    <font>
      <sz val="11"/>
      <name val="굴림체"/>
      <family val="3"/>
      <charset val="129"/>
    </font>
    <font>
      <b/>
      <sz val="15"/>
      <name val="굴림체"/>
      <family val="3"/>
      <charset val="129"/>
    </font>
    <font>
      <b/>
      <sz val="20"/>
      <name val="굴림체"/>
      <family val="3"/>
      <charset val="129"/>
    </font>
    <font>
      <b/>
      <sz val="12"/>
      <name val="맑은 고딕"/>
      <family val="3"/>
      <charset val="129"/>
      <scheme val="major"/>
    </font>
    <font>
      <b/>
      <sz val="11"/>
      <name val="돋움"/>
      <family val="3"/>
      <charset val="129"/>
    </font>
    <font>
      <sz val="14"/>
      <name val="돋움"/>
      <family val="3"/>
      <charset val="129"/>
    </font>
    <font>
      <sz val="12"/>
      <color theme="0"/>
      <name val="맑은 고딕"/>
      <family val="3"/>
      <charset val="129"/>
      <scheme val="minor"/>
    </font>
    <font>
      <sz val="8"/>
      <name val="돋움"/>
      <family val="3"/>
      <charset val="129"/>
    </font>
    <font>
      <sz val="12"/>
      <name val="돋움"/>
      <family val="3"/>
      <charset val="129"/>
    </font>
    <font>
      <b/>
      <sz val="12"/>
      <color theme="3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22"/>
      <color theme="0"/>
      <name val="맑은 고딕"/>
      <family val="3"/>
      <charset val="129"/>
      <scheme val="minor"/>
    </font>
    <font>
      <b/>
      <sz val="11"/>
      <name val="굴림체"/>
      <family val="3"/>
      <charset val="129"/>
    </font>
    <font>
      <b/>
      <sz val="12"/>
      <name val="굴림체"/>
      <family val="3"/>
      <charset val="129"/>
    </font>
    <font>
      <b/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9"/>
      <name val="굴림체"/>
      <family val="3"/>
      <charset val="129"/>
    </font>
    <font>
      <b/>
      <sz val="9"/>
      <name val="굴림체"/>
      <family val="3"/>
      <charset val="129"/>
    </font>
    <font>
      <sz val="11"/>
      <name val="맑은 고딕"/>
      <family val="3"/>
      <charset val="129"/>
      <scheme val="major"/>
    </font>
    <font>
      <b/>
      <sz val="9"/>
      <name val="돋움체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4"/>
      <name val="돋움체"/>
      <family val="3"/>
      <charset val="129"/>
    </font>
    <font>
      <b/>
      <sz val="12"/>
      <color theme="3"/>
      <name val="돋움"/>
      <family val="3"/>
      <charset val="129"/>
    </font>
    <font>
      <b/>
      <sz val="15"/>
      <color theme="0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b/>
      <sz val="14"/>
      <name val="굴림체"/>
      <family val="3"/>
      <charset val="129"/>
    </font>
    <font>
      <sz val="11"/>
      <name val="맑은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3" fillId="0" borderId="0" xfId="2" applyFont="1" applyFill="1" applyBorder="1" applyAlignment="1">
      <alignment vertical="center"/>
    </xf>
    <xf numFmtId="0" fontId="2" fillId="0" borderId="0" xfId="2">
      <alignment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" fillId="0" borderId="0" xfId="2" applyAlignment="1">
      <alignment horizontal="right" vertical="center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14" fillId="0" borderId="0" xfId="2" applyFont="1">
      <alignment vertical="center"/>
    </xf>
    <xf numFmtId="176" fontId="15" fillId="0" borderId="11" xfId="3" applyNumberFormat="1" applyFont="1" applyBorder="1" applyAlignment="1">
      <alignment horizontal="center" vertical="center"/>
    </xf>
    <xf numFmtId="41" fontId="15" fillId="0" borderId="12" xfId="3" applyFont="1" applyBorder="1" applyAlignment="1">
      <alignment vertical="center"/>
    </xf>
    <xf numFmtId="177" fontId="15" fillId="0" borderId="13" xfId="2" applyNumberFormat="1" applyFont="1" applyBorder="1" applyAlignment="1">
      <alignment vertical="center"/>
    </xf>
    <xf numFmtId="176" fontId="15" fillId="0" borderId="14" xfId="3" applyNumberFormat="1" applyFont="1" applyBorder="1" applyAlignment="1">
      <alignment horizontal="center" vertical="center"/>
    </xf>
    <xf numFmtId="176" fontId="15" fillId="0" borderId="15" xfId="3" applyNumberFormat="1" applyFont="1" applyBorder="1" applyAlignment="1">
      <alignment horizontal="right" vertical="center"/>
    </xf>
    <xf numFmtId="177" fontId="15" fillId="0" borderId="16" xfId="2" applyNumberFormat="1" applyFont="1" applyBorder="1" applyAlignment="1">
      <alignment horizontal="center" vertical="center"/>
    </xf>
    <xf numFmtId="41" fontId="17" fillId="0" borderId="15" xfId="3" applyFont="1" applyBorder="1" applyAlignment="1">
      <alignment vertical="center"/>
    </xf>
    <xf numFmtId="177" fontId="18" fillId="0" borderId="16" xfId="2" applyNumberFormat="1" applyFont="1" applyBorder="1" applyAlignment="1">
      <alignment vertical="center"/>
    </xf>
    <xf numFmtId="0" fontId="2" fillId="0" borderId="0" xfId="2" applyFont="1">
      <alignment vertical="center"/>
    </xf>
    <xf numFmtId="177" fontId="18" fillId="0" borderId="16" xfId="2" applyNumberFormat="1" applyFont="1" applyBorder="1" applyAlignment="1">
      <alignment horizontal="center" vertical="center"/>
    </xf>
    <xf numFmtId="41" fontId="17" fillId="5" borderId="15" xfId="3" applyFont="1" applyFill="1" applyBorder="1" applyAlignment="1">
      <alignment horizontal="right" vertical="center"/>
    </xf>
    <xf numFmtId="41" fontId="17" fillId="0" borderId="18" xfId="3" applyFont="1" applyBorder="1" applyAlignment="1">
      <alignment vertical="center"/>
    </xf>
    <xf numFmtId="177" fontId="18" fillId="0" borderId="19" xfId="2" quotePrefix="1" applyNumberFormat="1" applyFont="1" applyBorder="1" applyAlignment="1">
      <alignment vertical="center"/>
    </xf>
    <xf numFmtId="177" fontId="18" fillId="0" borderId="19" xfId="2" quotePrefix="1" applyNumberFormat="1" applyFont="1" applyBorder="1" applyAlignment="1">
      <alignment horizontal="center" vertical="center"/>
    </xf>
    <xf numFmtId="41" fontId="0" fillId="0" borderId="0" xfId="3" applyFont="1">
      <alignment vertical="center"/>
    </xf>
    <xf numFmtId="0" fontId="6" fillId="0" borderId="0" xfId="2" applyFont="1">
      <alignment vertical="center"/>
    </xf>
    <xf numFmtId="0" fontId="8" fillId="0" borderId="0" xfId="2" applyFont="1" applyAlignment="1">
      <alignment vertical="center"/>
    </xf>
    <xf numFmtId="0" fontId="20" fillId="0" borderId="0" xfId="2" applyFont="1">
      <alignment vertical="center"/>
    </xf>
    <xf numFmtId="0" fontId="12" fillId="2" borderId="33" xfId="1" applyFont="1" applyBorder="1" applyAlignment="1">
      <alignment horizontal="center" vertical="center"/>
    </xf>
    <xf numFmtId="0" fontId="12" fillId="2" borderId="19" xfId="1" applyFont="1" applyBorder="1" applyAlignment="1">
      <alignment horizontal="center" vertical="center" wrapText="1"/>
    </xf>
    <xf numFmtId="0" fontId="12" fillId="2" borderId="35" xfId="1" applyFont="1" applyBorder="1" applyAlignment="1">
      <alignment horizontal="center" vertical="center" wrapText="1"/>
    </xf>
    <xf numFmtId="41" fontId="18" fillId="0" borderId="37" xfId="3" applyFont="1" applyBorder="1" applyAlignment="1">
      <alignment horizontal="right" vertical="center"/>
    </xf>
    <xf numFmtId="177" fontId="18" fillId="0" borderId="38" xfId="2" applyNumberFormat="1" applyFont="1" applyBorder="1" applyAlignment="1">
      <alignment horizontal="right" vertical="center"/>
    </xf>
    <xf numFmtId="41" fontId="18" fillId="0" borderId="40" xfId="3" applyFont="1" applyFill="1" applyBorder="1" applyAlignment="1">
      <alignment horizontal="right" vertical="center"/>
    </xf>
    <xf numFmtId="177" fontId="18" fillId="0" borderId="41" xfId="3" applyNumberFormat="1" applyFont="1" applyFill="1" applyBorder="1" applyAlignment="1">
      <alignment horizontal="right" vertical="center"/>
    </xf>
    <xf numFmtId="41" fontId="18" fillId="4" borderId="37" xfId="3" applyFont="1" applyFill="1" applyBorder="1" applyAlignment="1">
      <alignment horizontal="right" vertical="center"/>
    </xf>
    <xf numFmtId="176" fontId="22" fillId="6" borderId="36" xfId="5" applyNumberFormat="1" applyFont="1" applyFill="1" applyBorder="1" applyAlignment="1">
      <alignment horizontal="left" vertical="center"/>
    </xf>
    <xf numFmtId="176" fontId="22" fillId="6" borderId="4" xfId="5" applyNumberFormat="1" applyFont="1" applyFill="1" applyBorder="1" applyAlignment="1">
      <alignment horizontal="left" vertical="center"/>
    </xf>
    <xf numFmtId="176" fontId="22" fillId="6" borderId="42" xfId="5" applyNumberFormat="1" applyFont="1" applyFill="1" applyBorder="1" applyAlignment="1">
      <alignment horizontal="left" vertical="center"/>
    </xf>
    <xf numFmtId="41" fontId="22" fillId="6" borderId="37" xfId="3" applyFont="1" applyFill="1" applyBorder="1" applyAlignment="1">
      <alignment horizontal="right" vertical="center"/>
    </xf>
    <xf numFmtId="177" fontId="18" fillId="6" borderId="38" xfId="3" applyNumberFormat="1" applyFont="1" applyFill="1" applyBorder="1" applyAlignment="1">
      <alignment horizontal="right" vertical="center"/>
    </xf>
    <xf numFmtId="176" fontId="18" fillId="0" borderId="43" xfId="3" applyNumberFormat="1" applyFont="1" applyBorder="1">
      <alignment vertical="center"/>
    </xf>
    <xf numFmtId="176" fontId="18" fillId="0" borderId="12" xfId="3" applyNumberFormat="1" applyFont="1" applyBorder="1" applyAlignment="1">
      <alignment vertical="center" wrapText="1"/>
    </xf>
    <xf numFmtId="176" fontId="18" fillId="0" borderId="22" xfId="3" applyNumberFormat="1" applyFont="1" applyBorder="1" applyAlignment="1">
      <alignment horizontal="left" vertical="center" wrapText="1"/>
    </xf>
    <xf numFmtId="41" fontId="17" fillId="0" borderId="15" xfId="3" applyFont="1" applyBorder="1" applyAlignment="1">
      <alignment horizontal="right" vertical="center"/>
    </xf>
    <xf numFmtId="176" fontId="18" fillId="0" borderId="43" xfId="2" applyNumberFormat="1" applyFont="1" applyBorder="1" applyAlignment="1">
      <alignment vertical="center"/>
    </xf>
    <xf numFmtId="176" fontId="18" fillId="0" borderId="36" xfId="3" applyNumberFormat="1" applyFont="1" applyFill="1" applyBorder="1" applyAlignment="1">
      <alignment horizontal="left" vertical="center"/>
    </xf>
    <xf numFmtId="176" fontId="23" fillId="0" borderId="42" xfId="3" applyNumberFormat="1" applyFont="1" applyFill="1" applyBorder="1" applyAlignment="1">
      <alignment horizontal="left" vertical="center"/>
    </xf>
    <xf numFmtId="41" fontId="18" fillId="0" borderId="37" xfId="3" applyFont="1" applyFill="1" applyBorder="1" applyAlignment="1">
      <alignment horizontal="right" vertical="center"/>
    </xf>
    <xf numFmtId="177" fontId="18" fillId="0" borderId="38" xfId="3" applyNumberFormat="1" applyFont="1" applyFill="1" applyBorder="1" applyAlignment="1">
      <alignment horizontal="right" vertical="center"/>
    </xf>
    <xf numFmtId="176" fontId="18" fillId="0" borderId="26" xfId="3" applyNumberFormat="1" applyFont="1" applyBorder="1" applyAlignment="1">
      <alignment vertical="center" wrapText="1"/>
    </xf>
    <xf numFmtId="177" fontId="17" fillId="0" borderId="46" xfId="3" applyNumberFormat="1" applyFont="1" applyFill="1" applyBorder="1" applyAlignment="1">
      <alignment horizontal="right" vertical="center"/>
    </xf>
    <xf numFmtId="176" fontId="18" fillId="0" borderId="43" xfId="3" applyNumberFormat="1" applyFont="1" applyBorder="1" applyAlignment="1">
      <alignment horizontal="center" vertical="center" wrapText="1"/>
    </xf>
    <xf numFmtId="41" fontId="17" fillId="0" borderId="15" xfId="3" applyFont="1" applyFill="1" applyBorder="1" applyAlignment="1">
      <alignment horizontal="right" vertical="center"/>
    </xf>
    <xf numFmtId="41" fontId="18" fillId="0" borderId="15" xfId="3" applyFont="1" applyFill="1" applyBorder="1" applyAlignment="1">
      <alignment horizontal="right" vertical="center"/>
    </xf>
    <xf numFmtId="177" fontId="17" fillId="0" borderId="16" xfId="3" applyNumberFormat="1" applyFont="1" applyFill="1" applyBorder="1" applyAlignment="1">
      <alignment horizontal="right" vertical="center"/>
    </xf>
    <xf numFmtId="41" fontId="18" fillId="4" borderId="45" xfId="3" applyFont="1" applyFill="1" applyBorder="1" applyAlignment="1">
      <alignment horizontal="right" vertical="center"/>
    </xf>
    <xf numFmtId="176" fontId="18" fillId="0" borderId="43" xfId="3" applyNumberFormat="1" applyFont="1" applyBorder="1" applyAlignment="1">
      <alignment horizontal="left" vertical="center"/>
    </xf>
    <xf numFmtId="176" fontId="18" fillId="0" borderId="47" xfId="3" applyNumberFormat="1" applyFont="1" applyBorder="1">
      <alignment vertical="center"/>
    </xf>
    <xf numFmtId="176" fontId="18" fillId="0" borderId="12" xfId="3" applyNumberFormat="1" applyFont="1" applyBorder="1" applyAlignment="1">
      <alignment horizontal="center" vertical="center"/>
    </xf>
    <xf numFmtId="176" fontId="18" fillId="0" borderId="15" xfId="3" applyNumberFormat="1" applyFont="1" applyBorder="1" applyAlignment="1">
      <alignment horizontal="left" vertical="center" wrapText="1"/>
    </xf>
    <xf numFmtId="176" fontId="18" fillId="0" borderId="48" xfId="3" applyNumberFormat="1" applyFont="1" applyBorder="1">
      <alignment vertical="center"/>
    </xf>
    <xf numFmtId="176" fontId="18" fillId="0" borderId="33" xfId="3" applyNumberFormat="1" applyFont="1" applyBorder="1" applyAlignment="1">
      <alignment horizontal="center" vertical="center"/>
    </xf>
    <xf numFmtId="176" fontId="18" fillId="0" borderId="18" xfId="3" applyNumberFormat="1" applyFont="1" applyBorder="1" applyAlignment="1">
      <alignment horizontal="left" vertical="center" wrapText="1"/>
    </xf>
    <xf numFmtId="41" fontId="17" fillId="0" borderId="18" xfId="3" applyFont="1" applyBorder="1" applyAlignment="1">
      <alignment horizontal="right" vertical="center"/>
    </xf>
    <xf numFmtId="41" fontId="17" fillId="0" borderId="18" xfId="3" applyFont="1" applyFill="1" applyBorder="1" applyAlignment="1">
      <alignment horizontal="right" vertical="center"/>
    </xf>
    <xf numFmtId="176" fontId="18" fillId="0" borderId="48" xfId="3" applyNumberFormat="1" applyFont="1" applyBorder="1" applyAlignment="1">
      <alignment horizontal="center" vertical="center" wrapText="1"/>
    </xf>
    <xf numFmtId="177" fontId="17" fillId="0" borderId="19" xfId="3" applyNumberFormat="1" applyFont="1" applyFill="1" applyBorder="1" applyAlignment="1">
      <alignment horizontal="right" vertical="center"/>
    </xf>
    <xf numFmtId="176" fontId="18" fillId="0" borderId="12" xfId="3" applyNumberFormat="1" applyFont="1" applyBorder="1" applyAlignment="1">
      <alignment horizontal="left" vertical="center"/>
    </xf>
    <xf numFmtId="176" fontId="18" fillId="0" borderId="43" xfId="3" applyNumberFormat="1" applyFont="1" applyBorder="1" applyAlignment="1">
      <alignment vertical="center"/>
    </xf>
    <xf numFmtId="41" fontId="18" fillId="0" borderId="45" xfId="3" applyFont="1" applyFill="1" applyBorder="1" applyAlignment="1">
      <alignment horizontal="right" vertical="center"/>
    </xf>
    <xf numFmtId="176" fontId="18" fillId="0" borderId="48" xfId="3" applyNumberFormat="1" applyFont="1" applyBorder="1" applyAlignment="1">
      <alignment vertical="center"/>
    </xf>
    <xf numFmtId="176" fontId="18" fillId="0" borderId="36" xfId="3" applyNumberFormat="1" applyFont="1" applyBorder="1" applyAlignment="1">
      <alignment horizontal="left" vertical="center"/>
    </xf>
    <xf numFmtId="176" fontId="18" fillId="0" borderId="43" xfId="2" applyNumberFormat="1" applyFont="1" applyBorder="1" applyAlignment="1">
      <alignment horizontal="center" vertical="center"/>
    </xf>
    <xf numFmtId="0" fontId="2" fillId="0" borderId="43" xfId="2" applyBorder="1">
      <alignment vertical="center"/>
    </xf>
    <xf numFmtId="0" fontId="2" fillId="0" borderId="0" xfId="2" applyBorder="1">
      <alignment vertical="center"/>
    </xf>
    <xf numFmtId="176" fontId="18" fillId="0" borderId="43" xfId="3" applyNumberFormat="1" applyFont="1" applyBorder="1" applyAlignment="1">
      <alignment vertical="center" wrapText="1"/>
    </xf>
    <xf numFmtId="41" fontId="2" fillId="0" borderId="0" xfId="2" applyNumberFormat="1" applyBorder="1">
      <alignment vertical="center"/>
    </xf>
    <xf numFmtId="41" fontId="24" fillId="0" borderId="43" xfId="3" applyFont="1" applyBorder="1">
      <alignment vertical="center"/>
    </xf>
    <xf numFmtId="41" fontId="24" fillId="0" borderId="0" xfId="3" applyFont="1" applyBorder="1">
      <alignment vertical="center"/>
    </xf>
    <xf numFmtId="41" fontId="25" fillId="0" borderId="0" xfId="3" applyFont="1" applyBorder="1" applyAlignment="1">
      <alignment horizontal="left" vertical="center" wrapText="1"/>
    </xf>
    <xf numFmtId="41" fontId="24" fillId="0" borderId="0" xfId="3" applyFont="1" applyBorder="1" applyAlignment="1">
      <alignment horizontal="right" vertical="center"/>
    </xf>
    <xf numFmtId="177" fontId="24" fillId="0" borderId="0" xfId="2" applyNumberFormat="1" applyFont="1" applyBorder="1" applyAlignment="1">
      <alignment horizontal="right" vertical="center"/>
    </xf>
    <xf numFmtId="41" fontId="24" fillId="0" borderId="0" xfId="3" applyFont="1" applyFill="1" applyBorder="1" applyAlignment="1">
      <alignment horizontal="right" vertical="center"/>
    </xf>
    <xf numFmtId="176" fontId="22" fillId="6" borderId="43" xfId="5" applyNumberFormat="1" applyFont="1" applyFill="1" applyBorder="1" applyAlignment="1">
      <alignment horizontal="left" vertical="center"/>
    </xf>
    <xf numFmtId="176" fontId="22" fillId="6" borderId="0" xfId="5" applyNumberFormat="1" applyFont="1" applyFill="1" applyBorder="1" applyAlignment="1">
      <alignment horizontal="left" vertical="center"/>
    </xf>
    <xf numFmtId="41" fontId="18" fillId="6" borderId="26" xfId="3" applyFont="1" applyFill="1" applyBorder="1" applyAlignment="1">
      <alignment horizontal="right" vertical="center"/>
    </xf>
    <xf numFmtId="177" fontId="18" fillId="6" borderId="51" xfId="3" applyNumberFormat="1" applyFont="1" applyFill="1" applyBorder="1" applyAlignment="1">
      <alignment horizontal="right" vertical="center"/>
    </xf>
    <xf numFmtId="41" fontId="24" fillId="0" borderId="0" xfId="3" applyFont="1" applyBorder="1" applyAlignment="1">
      <alignment vertical="center"/>
    </xf>
    <xf numFmtId="0" fontId="6" fillId="0" borderId="43" xfId="2" applyFont="1" applyBorder="1">
      <alignment vertical="center"/>
    </xf>
    <xf numFmtId="0" fontId="6" fillId="0" borderId="0" xfId="2" applyFont="1" applyBorder="1">
      <alignment vertical="center"/>
    </xf>
    <xf numFmtId="41" fontId="18" fillId="6" borderId="37" xfId="3" applyFont="1" applyFill="1" applyBorder="1" applyAlignment="1">
      <alignment horizontal="right" vertical="center"/>
    </xf>
    <xf numFmtId="176" fontId="18" fillId="6" borderId="42" xfId="5" applyNumberFormat="1" applyFont="1" applyFill="1" applyBorder="1" applyAlignment="1">
      <alignment horizontal="center" vertical="center"/>
    </xf>
    <xf numFmtId="176" fontId="18" fillId="6" borderId="50" xfId="5" applyNumberFormat="1" applyFont="1" applyFill="1" applyBorder="1" applyAlignment="1">
      <alignment horizontal="center" vertical="center"/>
    </xf>
    <xf numFmtId="176" fontId="17" fillId="0" borderId="43" xfId="3" applyNumberFormat="1" applyFont="1" applyBorder="1" applyAlignment="1">
      <alignment horizontal="left" vertical="center"/>
    </xf>
    <xf numFmtId="176" fontId="17" fillId="0" borderId="48" xfId="2" applyNumberFormat="1" applyFont="1" applyBorder="1" applyAlignment="1">
      <alignment horizontal="center" vertical="center"/>
    </xf>
    <xf numFmtId="0" fontId="27" fillId="0" borderId="0" xfId="2" applyFont="1" applyBorder="1" applyAlignment="1">
      <alignment horizontal="center" vertical="center"/>
    </xf>
    <xf numFmtId="41" fontId="27" fillId="0" borderId="0" xfId="3" applyFont="1" applyBorder="1" applyAlignment="1">
      <alignment vertical="center"/>
    </xf>
    <xf numFmtId="3" fontId="27" fillId="0" borderId="0" xfId="3" applyNumberFormat="1" applyFont="1" applyBorder="1" applyAlignment="1">
      <alignment horizontal="right" vertical="center"/>
    </xf>
    <xf numFmtId="3" fontId="27" fillId="0" borderId="0" xfId="2" applyNumberFormat="1" applyFont="1" applyBorder="1" applyAlignment="1">
      <alignment horizontal="right" vertical="center"/>
    </xf>
    <xf numFmtId="176" fontId="18" fillId="0" borderId="52" xfId="3" applyNumberFormat="1" applyFont="1" applyBorder="1" applyAlignment="1">
      <alignment vertical="center"/>
    </xf>
    <xf numFmtId="176" fontId="18" fillId="0" borderId="4" xfId="3" applyNumberFormat="1" applyFont="1" applyFill="1" applyBorder="1" applyAlignment="1">
      <alignment horizontal="left" vertical="center"/>
    </xf>
    <xf numFmtId="176" fontId="18" fillId="0" borderId="0" xfId="3" applyNumberFormat="1" applyFont="1" applyBorder="1" applyAlignment="1">
      <alignment horizontal="left" vertical="center"/>
    </xf>
    <xf numFmtId="176" fontId="18" fillId="0" borderId="55" xfId="2" applyNumberFormat="1" applyFont="1" applyBorder="1" applyAlignment="1">
      <alignment horizontal="center" vertical="center"/>
    </xf>
    <xf numFmtId="176" fontId="18" fillId="0" borderId="56" xfId="2" applyNumberFormat="1" applyFont="1" applyBorder="1" applyAlignment="1">
      <alignment horizontal="center" vertical="center"/>
    </xf>
    <xf numFmtId="176" fontId="18" fillId="0" borderId="56" xfId="3" applyNumberFormat="1" applyFont="1" applyBorder="1" applyAlignment="1">
      <alignment horizontal="left" vertical="center"/>
    </xf>
    <xf numFmtId="176" fontId="18" fillId="0" borderId="54" xfId="3" applyNumberFormat="1" applyFont="1" applyBorder="1" applyAlignment="1">
      <alignment horizontal="left" vertical="center"/>
    </xf>
    <xf numFmtId="177" fontId="17" fillId="0" borderId="28" xfId="3" applyNumberFormat="1" applyFont="1" applyFill="1" applyBorder="1" applyAlignment="1">
      <alignment horizontal="right" vertical="center"/>
    </xf>
    <xf numFmtId="177" fontId="17" fillId="0" borderId="57" xfId="3" applyNumberFormat="1" applyFont="1" applyFill="1" applyBorder="1" applyAlignment="1">
      <alignment horizontal="right" vertical="center"/>
    </xf>
    <xf numFmtId="176" fontId="28" fillId="0" borderId="36" xfId="3" applyNumberFormat="1" applyFont="1" applyBorder="1" applyAlignment="1">
      <alignment horizontal="left" vertical="center"/>
    </xf>
    <xf numFmtId="176" fontId="28" fillId="0" borderId="48" xfId="3" applyNumberFormat="1" applyFont="1" applyBorder="1" applyAlignment="1">
      <alignment horizontal="left" vertical="center"/>
    </xf>
    <xf numFmtId="41" fontId="22" fillId="6" borderId="37" xfId="6" applyFont="1" applyFill="1" applyBorder="1" applyAlignment="1">
      <alignment horizontal="right" vertical="center"/>
    </xf>
    <xf numFmtId="41" fontId="18" fillId="0" borderId="40" xfId="6" applyFont="1" applyFill="1" applyBorder="1" applyAlignment="1">
      <alignment horizontal="right" vertical="center"/>
    </xf>
    <xf numFmtId="41" fontId="18" fillId="0" borderId="37" xfId="6" applyFont="1" applyFill="1" applyBorder="1" applyAlignment="1">
      <alignment horizontal="right" vertical="center"/>
    </xf>
    <xf numFmtId="41" fontId="17" fillId="0" borderId="45" xfId="6" applyFont="1" applyFill="1" applyBorder="1" applyAlignment="1">
      <alignment horizontal="right" vertical="center"/>
    </xf>
    <xf numFmtId="41" fontId="17" fillId="0" borderId="15" xfId="6" applyFont="1" applyFill="1" applyBorder="1" applyAlignment="1">
      <alignment horizontal="right" vertical="center"/>
    </xf>
    <xf numFmtId="41" fontId="17" fillId="0" borderId="18" xfId="6" applyFont="1" applyFill="1" applyBorder="1" applyAlignment="1">
      <alignment horizontal="right" vertical="center"/>
    </xf>
    <xf numFmtId="41" fontId="18" fillId="6" borderId="26" xfId="6" applyFont="1" applyFill="1" applyBorder="1" applyAlignment="1">
      <alignment horizontal="right" vertical="center"/>
    </xf>
    <xf numFmtId="41" fontId="18" fillId="6" borderId="37" xfId="6" applyFont="1" applyFill="1" applyBorder="1" applyAlignment="1">
      <alignment horizontal="right" vertical="center"/>
    </xf>
    <xf numFmtId="41" fontId="17" fillId="5" borderId="46" xfId="6" applyFont="1" applyFill="1" applyBorder="1" applyAlignment="1">
      <alignment horizontal="right" vertical="center"/>
    </xf>
    <xf numFmtId="41" fontId="17" fillId="5" borderId="16" xfId="6" applyFont="1" applyFill="1" applyBorder="1" applyAlignment="1">
      <alignment horizontal="right" vertical="center"/>
    </xf>
    <xf numFmtId="41" fontId="6" fillId="0" borderId="0" xfId="6" applyFont="1" applyBorder="1">
      <alignment vertical="center"/>
    </xf>
    <xf numFmtId="41" fontId="24" fillId="0" borderId="0" xfId="6" applyFont="1" applyBorder="1">
      <alignment vertical="center"/>
    </xf>
    <xf numFmtId="41" fontId="6" fillId="0" borderId="0" xfId="2" applyNumberFormat="1" applyFont="1" applyBorder="1">
      <alignment vertical="center"/>
    </xf>
    <xf numFmtId="41" fontId="2" fillId="0" borderId="0" xfId="6" applyFont="1" applyBorder="1">
      <alignment vertical="center"/>
    </xf>
    <xf numFmtId="176" fontId="18" fillId="0" borderId="43" xfId="3" applyNumberFormat="1" applyFont="1" applyBorder="1" applyAlignment="1">
      <alignment horizontal="center" vertical="center"/>
    </xf>
    <xf numFmtId="176" fontId="18" fillId="0" borderId="48" xfId="3" applyNumberFormat="1" applyFont="1" applyBorder="1" applyAlignment="1">
      <alignment horizontal="center" vertical="center"/>
    </xf>
    <xf numFmtId="176" fontId="18" fillId="0" borderId="36" xfId="3" applyNumberFormat="1" applyFont="1" applyBorder="1" applyAlignment="1">
      <alignment horizontal="center" vertical="center"/>
    </xf>
    <xf numFmtId="0" fontId="12" fillId="2" borderId="33" xfId="1" applyFont="1" applyBorder="1" applyAlignment="1">
      <alignment horizontal="center" vertical="center"/>
    </xf>
    <xf numFmtId="41" fontId="18" fillId="0" borderId="15" xfId="6" applyFont="1" applyFill="1" applyBorder="1" applyAlignment="1">
      <alignment horizontal="right" vertical="center"/>
    </xf>
    <xf numFmtId="177" fontId="18" fillId="0" borderId="16" xfId="3" applyNumberFormat="1" applyFont="1" applyFill="1" applyBorder="1" applyAlignment="1">
      <alignment horizontal="right" vertical="center"/>
    </xf>
    <xf numFmtId="3" fontId="30" fillId="0" borderId="0" xfId="3" applyNumberFormat="1" applyFont="1" applyBorder="1" applyAlignment="1">
      <alignment horizontal="right" vertical="center"/>
    </xf>
    <xf numFmtId="41" fontId="17" fillId="0" borderId="45" xfId="3" applyFont="1" applyFill="1" applyBorder="1" applyAlignment="1">
      <alignment horizontal="right" vertical="center"/>
    </xf>
    <xf numFmtId="41" fontId="17" fillId="0" borderId="33" xfId="3" applyFont="1" applyFill="1" applyBorder="1" applyAlignment="1">
      <alignment horizontal="right" vertical="center"/>
    </xf>
    <xf numFmtId="41" fontId="17" fillId="0" borderId="37" xfId="3" applyFont="1" applyFill="1" applyBorder="1" applyAlignment="1">
      <alignment horizontal="right" vertical="center"/>
    </xf>
    <xf numFmtId="41" fontId="17" fillId="0" borderId="40" xfId="3" applyFont="1" applyFill="1" applyBorder="1" applyAlignment="1">
      <alignment horizontal="right" vertical="center"/>
    </xf>
    <xf numFmtId="41" fontId="17" fillId="0" borderId="40" xfId="6" applyFont="1" applyFill="1" applyBorder="1" applyAlignment="1">
      <alignment horizontal="right" vertical="center"/>
    </xf>
    <xf numFmtId="41" fontId="2" fillId="0" borderId="0" xfId="6" applyFont="1">
      <alignment vertical="center"/>
    </xf>
    <xf numFmtId="177" fontId="18" fillId="0" borderId="57" xfId="2" applyNumberFormat="1" applyFont="1" applyBorder="1" applyAlignment="1">
      <alignment vertical="center"/>
    </xf>
    <xf numFmtId="41" fontId="17" fillId="0" borderId="9" xfId="3" applyFont="1" applyBorder="1" applyAlignment="1">
      <alignment vertical="center"/>
    </xf>
    <xf numFmtId="41" fontId="2" fillId="0" borderId="15" xfId="6" applyFont="1" applyBorder="1">
      <alignment vertical="center"/>
    </xf>
    <xf numFmtId="176" fontId="2" fillId="5" borderId="9" xfId="4" applyNumberFormat="1" applyFont="1" applyFill="1" applyBorder="1" applyAlignment="1">
      <alignment vertical="center"/>
    </xf>
    <xf numFmtId="176" fontId="2" fillId="5" borderId="18" xfId="4" applyNumberFormat="1" applyFont="1" applyFill="1" applyBorder="1" applyAlignment="1">
      <alignment vertical="center"/>
    </xf>
    <xf numFmtId="176" fontId="18" fillId="0" borderId="0" xfId="3" applyNumberFormat="1" applyFont="1" applyBorder="1" applyAlignment="1">
      <alignment horizontal="center" vertical="center"/>
    </xf>
    <xf numFmtId="176" fontId="18" fillId="0" borderId="18" xfId="3" applyNumberFormat="1" applyFont="1" applyBorder="1" applyAlignment="1">
      <alignment horizontal="left" vertical="center"/>
    </xf>
    <xf numFmtId="177" fontId="18" fillId="4" borderId="59" xfId="4" applyNumberFormat="1" applyFont="1" applyBorder="1" applyAlignment="1">
      <alignment horizontal="right" vertical="center"/>
    </xf>
    <xf numFmtId="177" fontId="17" fillId="0" borderId="20" xfId="2" applyNumberFormat="1" applyFont="1" applyBorder="1" applyAlignment="1">
      <alignment horizontal="right" vertical="center"/>
    </xf>
    <xf numFmtId="177" fontId="18" fillId="4" borderId="60" xfId="4" applyNumberFormat="1" applyFont="1" applyBorder="1" applyAlignment="1">
      <alignment horizontal="right" vertical="center"/>
    </xf>
    <xf numFmtId="177" fontId="17" fillId="0" borderId="49" xfId="2" applyNumberFormat="1" applyFont="1" applyBorder="1" applyAlignment="1">
      <alignment horizontal="right" vertical="center"/>
    </xf>
    <xf numFmtId="176" fontId="31" fillId="0" borderId="12" xfId="3" applyNumberFormat="1" applyFont="1" applyBorder="1" applyAlignment="1">
      <alignment vertical="center"/>
    </xf>
    <xf numFmtId="176" fontId="18" fillId="5" borderId="20" xfId="3" applyNumberFormat="1" applyFont="1" applyFill="1" applyBorder="1" applyAlignment="1">
      <alignment horizontal="left" vertical="center"/>
    </xf>
    <xf numFmtId="176" fontId="18" fillId="5" borderId="58" xfId="4" applyNumberFormat="1" applyFont="1" applyFill="1" applyBorder="1" applyAlignment="1">
      <alignment horizontal="center" vertical="center" wrapText="1"/>
    </xf>
    <xf numFmtId="176" fontId="18" fillId="5" borderId="58" xfId="4" applyNumberFormat="1" applyFont="1" applyFill="1" applyBorder="1" applyAlignment="1">
      <alignment horizontal="center" vertical="center"/>
    </xf>
    <xf numFmtId="176" fontId="18" fillId="5" borderId="14" xfId="4" applyNumberFormat="1" applyFont="1" applyFill="1" applyBorder="1" applyAlignment="1">
      <alignment horizontal="center" vertical="center"/>
    </xf>
    <xf numFmtId="176" fontId="18" fillId="5" borderId="17" xfId="4" applyNumberFormat="1" applyFont="1" applyFill="1" applyBorder="1" applyAlignment="1">
      <alignment horizontal="center" vertical="center"/>
    </xf>
    <xf numFmtId="176" fontId="18" fillId="0" borderId="44" xfId="3" applyNumberFormat="1" applyFont="1" applyBorder="1" applyAlignment="1">
      <alignment horizontal="center" vertical="center"/>
    </xf>
    <xf numFmtId="176" fontId="18" fillId="0" borderId="14" xfId="3" applyNumberFormat="1" applyFont="1" applyBorder="1" applyAlignment="1">
      <alignment horizontal="center" vertical="center" wrapText="1"/>
    </xf>
    <xf numFmtId="176" fontId="18" fillId="0" borderId="14" xfId="3" applyNumberFormat="1" applyFont="1" applyBorder="1" applyAlignment="1">
      <alignment horizontal="center" vertical="center"/>
    </xf>
    <xf numFmtId="176" fontId="18" fillId="0" borderId="42" xfId="3" applyNumberFormat="1" applyFont="1" applyFill="1" applyBorder="1" applyAlignment="1">
      <alignment horizontal="center" vertical="center"/>
    </xf>
    <xf numFmtId="176" fontId="18" fillId="0" borderId="17" xfId="3" applyNumberFormat="1" applyFont="1" applyBorder="1" applyAlignment="1">
      <alignment horizontal="center" vertical="center"/>
    </xf>
    <xf numFmtId="176" fontId="18" fillId="0" borderId="44" xfId="3" applyNumberFormat="1" applyFont="1" applyBorder="1" applyAlignment="1">
      <alignment horizontal="center" vertical="center" wrapText="1"/>
    </xf>
    <xf numFmtId="176" fontId="18" fillId="0" borderId="22" xfId="3" applyNumberFormat="1" applyFont="1" applyFill="1" applyBorder="1" applyAlignment="1">
      <alignment horizontal="center" vertical="center"/>
    </xf>
    <xf numFmtId="176" fontId="18" fillId="0" borderId="39" xfId="3" applyNumberFormat="1" applyFont="1" applyFill="1" applyBorder="1" applyAlignment="1">
      <alignment horizontal="center" vertical="center"/>
    </xf>
    <xf numFmtId="0" fontId="18" fillId="5" borderId="44" xfId="2" applyFont="1" applyFill="1" applyBorder="1" applyAlignment="1">
      <alignment horizontal="center" vertical="center" shrinkToFit="1"/>
    </xf>
    <xf numFmtId="0" fontId="18" fillId="5" borderId="14" xfId="2" applyFont="1" applyFill="1" applyBorder="1" applyAlignment="1">
      <alignment horizontal="center" vertical="center" shrinkToFit="1"/>
    </xf>
    <xf numFmtId="176" fontId="18" fillId="5" borderId="14" xfId="3" applyNumberFormat="1" applyFont="1" applyFill="1" applyBorder="1" applyAlignment="1">
      <alignment horizontal="center" vertical="center" shrinkToFit="1"/>
    </xf>
    <xf numFmtId="176" fontId="28" fillId="0" borderId="42" xfId="3" applyNumberFormat="1" applyFont="1" applyFill="1" applyBorder="1" applyAlignment="1">
      <alignment horizontal="center" vertical="center"/>
    </xf>
    <xf numFmtId="176" fontId="28" fillId="0" borderId="53" xfId="3" applyNumberFormat="1" applyFont="1" applyBorder="1" applyAlignment="1">
      <alignment horizontal="center" vertical="center"/>
    </xf>
    <xf numFmtId="41" fontId="34" fillId="5" borderId="8" xfId="1" applyNumberFormat="1" applyFont="1" applyFill="1" applyBorder="1" applyAlignment="1">
      <alignment horizontal="center" vertical="center"/>
    </xf>
    <xf numFmtId="0" fontId="34" fillId="5" borderId="9" xfId="1" applyFont="1" applyFill="1" applyBorder="1" applyAlignment="1">
      <alignment horizontal="center" vertical="center" wrapText="1"/>
    </xf>
    <xf numFmtId="0" fontId="34" fillId="5" borderId="10" xfId="1" applyFont="1" applyFill="1" applyBorder="1" applyAlignment="1">
      <alignment horizontal="center" vertical="center"/>
    </xf>
    <xf numFmtId="176" fontId="18" fillId="0" borderId="50" xfId="3" applyNumberFormat="1" applyFont="1" applyFill="1" applyBorder="1" applyAlignment="1">
      <alignment horizontal="center" vertical="center"/>
    </xf>
    <xf numFmtId="41" fontId="17" fillId="0" borderId="26" xfId="3" applyFont="1" applyFill="1" applyBorder="1" applyAlignment="1">
      <alignment horizontal="right" vertical="center"/>
    </xf>
    <xf numFmtId="41" fontId="18" fillId="0" borderId="26" xfId="3" applyFont="1" applyFill="1" applyBorder="1" applyAlignment="1">
      <alignment horizontal="right" vertical="center"/>
    </xf>
    <xf numFmtId="41" fontId="18" fillId="0" borderId="26" xfId="6" applyFont="1" applyFill="1" applyBorder="1" applyAlignment="1">
      <alignment horizontal="right" vertical="center"/>
    </xf>
    <xf numFmtId="177" fontId="18" fillId="0" borderId="51" xfId="3" applyNumberFormat="1" applyFont="1" applyFill="1" applyBorder="1" applyAlignment="1">
      <alignment horizontal="right" vertical="center"/>
    </xf>
    <xf numFmtId="41" fontId="17" fillId="5" borderId="26" xfId="3" applyFont="1" applyFill="1" applyBorder="1" applyAlignment="1">
      <alignment horizontal="right" vertical="center"/>
    </xf>
    <xf numFmtId="41" fontId="17" fillId="5" borderId="10" xfId="6" applyFont="1" applyFill="1" applyBorder="1" applyAlignment="1">
      <alignment horizontal="right" vertical="center"/>
    </xf>
    <xf numFmtId="41" fontId="17" fillId="5" borderId="45" xfId="3" applyFont="1" applyFill="1" applyBorder="1" applyAlignment="1">
      <alignment horizontal="right" vertical="center"/>
    </xf>
    <xf numFmtId="41" fontId="18" fillId="0" borderId="33" xfId="3" applyFont="1" applyFill="1" applyBorder="1" applyAlignment="1">
      <alignment horizontal="right" vertical="center"/>
    </xf>
    <xf numFmtId="41" fontId="18" fillId="0" borderId="9" xfId="3" applyFont="1" applyFill="1" applyBorder="1" applyAlignment="1">
      <alignment horizontal="right" vertical="center"/>
    </xf>
    <xf numFmtId="177" fontId="17" fillId="0" borderId="16" xfId="2" applyNumberFormat="1" applyFont="1" applyBorder="1" applyAlignment="1">
      <alignment horizontal="right" vertical="center"/>
    </xf>
    <xf numFmtId="41" fontId="17" fillId="0" borderId="12" xfId="3" applyFont="1" applyBorder="1" applyAlignment="1">
      <alignment horizontal="right" vertical="center"/>
    </xf>
    <xf numFmtId="41" fontId="17" fillId="0" borderId="63" xfId="3" applyFont="1" applyBorder="1" applyAlignment="1">
      <alignment horizontal="right" vertical="center"/>
    </xf>
    <xf numFmtId="177" fontId="18" fillId="4" borderId="46" xfId="4" applyNumberFormat="1" applyFont="1" applyBorder="1" applyAlignment="1">
      <alignment horizontal="right" vertical="center"/>
    </xf>
    <xf numFmtId="41" fontId="17" fillId="5" borderId="13" xfId="6" applyFont="1" applyFill="1" applyBorder="1" applyAlignment="1">
      <alignment horizontal="right" vertical="center"/>
    </xf>
    <xf numFmtId="176" fontId="17" fillId="0" borderId="26" xfId="2" applyNumberFormat="1" applyFont="1" applyBorder="1">
      <alignment vertical="center"/>
    </xf>
    <xf numFmtId="177" fontId="17" fillId="0" borderId="65" xfId="3" applyNumberFormat="1" applyFont="1" applyFill="1" applyBorder="1" applyAlignment="1">
      <alignment horizontal="right" vertical="center"/>
    </xf>
    <xf numFmtId="176" fontId="22" fillId="5" borderId="62" xfId="5" applyNumberFormat="1" applyFont="1" applyFill="1" applyBorder="1" applyAlignment="1">
      <alignment horizontal="center" vertical="center"/>
    </xf>
    <xf numFmtId="176" fontId="22" fillId="5" borderId="61" xfId="5" applyNumberFormat="1" applyFont="1" applyFill="1" applyBorder="1" applyAlignment="1">
      <alignment horizontal="center" vertical="center"/>
    </xf>
    <xf numFmtId="176" fontId="18" fillId="0" borderId="62" xfId="3" applyNumberFormat="1" applyFont="1" applyFill="1" applyBorder="1" applyAlignment="1">
      <alignment vertical="center"/>
    </xf>
    <xf numFmtId="176" fontId="18" fillId="0" borderId="22" xfId="3" applyNumberFormat="1" applyFont="1" applyBorder="1" applyAlignment="1">
      <alignment horizontal="center" vertical="center"/>
    </xf>
    <xf numFmtId="176" fontId="18" fillId="0" borderId="26" xfId="3" applyNumberFormat="1" applyFont="1" applyFill="1" applyBorder="1" applyAlignment="1">
      <alignment vertical="center"/>
    </xf>
    <xf numFmtId="176" fontId="18" fillId="0" borderId="33" xfId="3" applyNumberFormat="1" applyFont="1" applyFill="1" applyBorder="1" applyAlignment="1">
      <alignment vertical="center"/>
    </xf>
    <xf numFmtId="0" fontId="18" fillId="5" borderId="11" xfId="2" applyFont="1" applyFill="1" applyBorder="1" applyAlignment="1">
      <alignment horizontal="center" vertical="center" shrinkToFit="1"/>
    </xf>
    <xf numFmtId="0" fontId="17" fillId="0" borderId="15" xfId="2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18" fillId="5" borderId="67" xfId="2" applyFont="1" applyFill="1" applyBorder="1" applyAlignment="1">
      <alignment horizontal="center" vertical="center" shrinkToFit="1"/>
    </xf>
    <xf numFmtId="176" fontId="18" fillId="0" borderId="66" xfId="3" applyNumberFormat="1" applyFont="1" applyBorder="1" applyAlignment="1">
      <alignment horizontal="left" vertical="center"/>
    </xf>
    <xf numFmtId="176" fontId="18" fillId="5" borderId="8" xfId="4" applyNumberFormat="1" applyFont="1" applyFill="1" applyBorder="1" applyAlignment="1">
      <alignment horizontal="center" vertical="center" wrapText="1"/>
    </xf>
    <xf numFmtId="41" fontId="15" fillId="0" borderId="22" xfId="3" applyFont="1" applyBorder="1" applyAlignment="1">
      <alignment horizontal="right" vertical="center"/>
    </xf>
    <xf numFmtId="41" fontId="31" fillId="0" borderId="68" xfId="3" applyFont="1" applyBorder="1" applyAlignment="1">
      <alignment horizontal="right" vertical="center"/>
    </xf>
    <xf numFmtId="41" fontId="36" fillId="0" borderId="0" xfId="0" applyNumberFormat="1" applyFont="1">
      <alignment vertical="center"/>
    </xf>
    <xf numFmtId="41" fontId="37" fillId="0" borderId="0" xfId="3" applyFont="1" applyBorder="1" applyAlignment="1">
      <alignment horizontal="right" vertical="center"/>
    </xf>
    <xf numFmtId="41" fontId="17" fillId="0" borderId="22" xfId="3" applyFont="1" applyFill="1" applyBorder="1" applyAlignment="1">
      <alignment horizontal="right" vertical="center"/>
    </xf>
    <xf numFmtId="0" fontId="38" fillId="0" borderId="64" xfId="2" applyFont="1" applyBorder="1" applyAlignment="1">
      <alignment horizontal="center" vertical="center" wrapText="1"/>
    </xf>
    <xf numFmtId="41" fontId="26" fillId="0" borderId="15" xfId="6" applyFont="1" applyBorder="1">
      <alignment vertical="center"/>
    </xf>
    <xf numFmtId="41" fontId="2" fillId="0" borderId="0" xfId="2" applyNumberFormat="1">
      <alignment vertical="center"/>
    </xf>
    <xf numFmtId="41" fontId="2" fillId="5" borderId="0" xfId="6" applyFont="1" applyFill="1">
      <alignment vertical="center"/>
    </xf>
    <xf numFmtId="0" fontId="2" fillId="5" borderId="0" xfId="2" applyFill="1">
      <alignment vertical="center"/>
    </xf>
    <xf numFmtId="41" fontId="2" fillId="5" borderId="0" xfId="2" applyNumberFormat="1" applyFill="1">
      <alignment vertical="center"/>
    </xf>
    <xf numFmtId="0" fontId="2" fillId="0" borderId="0" xfId="2" applyFont="1" applyBorder="1" applyAlignment="1">
      <alignment horizontal="center" vertical="center"/>
    </xf>
    <xf numFmtId="41" fontId="2" fillId="0" borderId="15" xfId="6" applyFont="1" applyBorder="1" applyAlignment="1">
      <alignment horizontal="right" vertical="center"/>
    </xf>
    <xf numFmtId="41" fontId="2" fillId="5" borderId="15" xfId="6" applyFont="1" applyFill="1" applyBorder="1" applyAlignment="1">
      <alignment horizontal="right" vertical="center"/>
    </xf>
    <xf numFmtId="0" fontId="2" fillId="0" borderId="15" xfId="2" applyBorder="1">
      <alignment vertical="center"/>
    </xf>
    <xf numFmtId="0" fontId="2" fillId="0" borderId="43" xfId="2" applyBorder="1" applyAlignment="1">
      <alignment horizontal="center" vertical="center"/>
    </xf>
    <xf numFmtId="0" fontId="2" fillId="0" borderId="16" xfId="2" applyBorder="1">
      <alignment vertical="center"/>
    </xf>
    <xf numFmtId="41" fontId="2" fillId="5" borderId="18" xfId="6" applyFont="1" applyFill="1" applyBorder="1" applyAlignment="1">
      <alignment horizontal="right" vertical="center"/>
    </xf>
    <xf numFmtId="0" fontId="5" fillId="2" borderId="1" xfId="1" applyFont="1" applyBorder="1" applyAlignment="1">
      <alignment horizontal="center" vertical="center"/>
    </xf>
    <xf numFmtId="0" fontId="5" fillId="2" borderId="2" xfId="1" applyFont="1" applyBorder="1" applyAlignment="1">
      <alignment horizontal="center" vertical="center"/>
    </xf>
    <xf numFmtId="0" fontId="5" fillId="2" borderId="3" xfId="1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33" fillId="5" borderId="5" xfId="1" applyFont="1" applyFill="1" applyBorder="1" applyAlignment="1">
      <alignment horizontal="center" vertical="center"/>
    </xf>
    <xf numFmtId="0" fontId="33" fillId="5" borderId="6" xfId="1" applyFont="1" applyFill="1" applyBorder="1" applyAlignment="1">
      <alignment horizontal="center" vertical="center"/>
    </xf>
    <xf numFmtId="0" fontId="33" fillId="5" borderId="7" xfId="1" applyFont="1" applyFill="1" applyBorder="1" applyAlignment="1">
      <alignment horizontal="center" vertical="center"/>
    </xf>
    <xf numFmtId="176" fontId="17" fillId="5" borderId="0" xfId="4" applyNumberFormat="1" applyFont="1" applyFill="1" applyBorder="1" applyAlignment="1">
      <alignment horizontal="center" vertical="center"/>
    </xf>
    <xf numFmtId="0" fontId="9" fillId="0" borderId="52" xfId="2" applyFont="1" applyBorder="1" applyAlignment="1">
      <alignment horizontal="center" vertical="center"/>
    </xf>
    <xf numFmtId="176" fontId="22" fillId="4" borderId="36" xfId="4" applyNumberFormat="1" applyFont="1" applyBorder="1" applyAlignment="1">
      <alignment horizontal="center" vertical="center"/>
    </xf>
    <xf numFmtId="176" fontId="22" fillId="4" borderId="4" xfId="4" applyNumberFormat="1" applyFont="1" applyBorder="1" applyAlignment="1">
      <alignment horizontal="center" vertical="center"/>
    </xf>
    <xf numFmtId="176" fontId="22" fillId="4" borderId="42" xfId="4" applyNumberFormat="1" applyFont="1" applyBorder="1" applyAlignment="1">
      <alignment horizontal="center" vertical="center"/>
    </xf>
    <xf numFmtId="0" fontId="12" fillId="2" borderId="26" xfId="1" applyFont="1" applyBorder="1" applyAlignment="1">
      <alignment horizontal="center" vertical="center" wrapText="1"/>
    </xf>
    <xf numFmtId="0" fontId="12" fillId="2" borderId="33" xfId="1" applyFont="1" applyBorder="1" applyAlignment="1">
      <alignment horizontal="center" vertical="center" wrapText="1"/>
    </xf>
    <xf numFmtId="41" fontId="27" fillId="0" borderId="0" xfId="3" applyFont="1" applyBorder="1" applyAlignment="1">
      <alignment horizontal="left" vertical="center"/>
    </xf>
    <xf numFmtId="0" fontId="12" fillId="2" borderId="31" xfId="1" applyFont="1" applyBorder="1" applyAlignment="1">
      <alignment horizontal="center" vertical="center"/>
    </xf>
    <xf numFmtId="0" fontId="12" fillId="2" borderId="32" xfId="1" applyFont="1" applyBorder="1" applyAlignment="1">
      <alignment horizontal="center" vertical="center"/>
    </xf>
    <xf numFmtId="176" fontId="18" fillId="0" borderId="36" xfId="3" applyNumberFormat="1" applyFont="1" applyBorder="1" applyAlignment="1">
      <alignment horizontal="center" vertical="center"/>
    </xf>
    <xf numFmtId="176" fontId="18" fillId="0" borderId="4" xfId="3" applyNumberFormat="1" applyFont="1" applyBorder="1" applyAlignment="1">
      <alignment horizontal="center" vertical="center"/>
    </xf>
    <xf numFmtId="176" fontId="18" fillId="0" borderId="1" xfId="2" applyNumberFormat="1" applyFont="1" applyBorder="1" applyAlignment="1">
      <alignment horizontal="center" vertical="center"/>
    </xf>
    <xf numFmtId="176" fontId="18" fillId="0" borderId="2" xfId="2" applyNumberFormat="1" applyFont="1" applyBorder="1" applyAlignment="1">
      <alignment horizontal="center" vertical="center"/>
    </xf>
    <xf numFmtId="176" fontId="18" fillId="0" borderId="39" xfId="2" applyNumberFormat="1" applyFont="1" applyBorder="1" applyAlignment="1">
      <alignment horizontal="center" vertical="center"/>
    </xf>
    <xf numFmtId="176" fontId="22" fillId="4" borderId="36" xfId="4" applyNumberFormat="1" applyFont="1" applyBorder="1" applyAlignment="1">
      <alignment horizontal="center" vertical="center" wrapText="1"/>
    </xf>
    <xf numFmtId="176" fontId="22" fillId="4" borderId="4" xfId="4" applyNumberFormat="1" applyFont="1" applyBorder="1" applyAlignment="1">
      <alignment horizontal="center" vertical="center" wrapText="1"/>
    </xf>
    <xf numFmtId="176" fontId="22" fillId="4" borderId="42" xfId="4" applyNumberFormat="1" applyFont="1" applyBorder="1" applyAlignment="1">
      <alignment horizontal="center" vertical="center" wrapText="1"/>
    </xf>
    <xf numFmtId="0" fontId="5" fillId="2" borderId="20" xfId="1" applyFont="1" applyBorder="1" applyAlignment="1">
      <alignment horizontal="center" vertical="center"/>
    </xf>
    <xf numFmtId="0" fontId="19" fillId="2" borderId="21" xfId="1" applyFont="1" applyBorder="1" applyAlignment="1">
      <alignment horizontal="center" vertical="center"/>
    </xf>
    <xf numFmtId="0" fontId="19" fillId="2" borderId="22" xfId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1" fillId="0" borderId="0" xfId="2" applyFont="1" applyBorder="1" applyAlignment="1">
      <alignment horizontal="right" vertical="center"/>
    </xf>
    <xf numFmtId="0" fontId="32" fillId="2" borderId="23" xfId="1" applyFont="1" applyBorder="1" applyAlignment="1">
      <alignment horizontal="center" vertical="center"/>
    </xf>
    <xf numFmtId="0" fontId="32" fillId="2" borderId="24" xfId="1" applyFont="1" applyBorder="1" applyAlignment="1">
      <alignment horizontal="center" vertical="center"/>
    </xf>
    <xf numFmtId="0" fontId="32" fillId="2" borderId="25" xfId="1" applyFont="1" applyBorder="1" applyAlignment="1">
      <alignment horizontal="center" vertical="center"/>
    </xf>
    <xf numFmtId="0" fontId="32" fillId="2" borderId="5" xfId="1" applyFont="1" applyBorder="1" applyAlignment="1">
      <alignment horizontal="center" vertical="center"/>
    </xf>
    <xf numFmtId="0" fontId="32" fillId="2" borderId="6" xfId="1" applyFont="1" applyBorder="1" applyAlignment="1">
      <alignment horizontal="center" vertical="center"/>
    </xf>
    <xf numFmtId="0" fontId="32" fillId="2" borderId="7" xfId="1" applyFont="1" applyBorder="1" applyAlignment="1">
      <alignment horizontal="center" vertical="center"/>
    </xf>
    <xf numFmtId="0" fontId="12" fillId="2" borderId="27" xfId="1" applyFont="1" applyBorder="1" applyAlignment="1">
      <alignment horizontal="center" vertical="center"/>
    </xf>
    <xf numFmtId="0" fontId="12" fillId="2" borderId="28" xfId="1" applyFont="1" applyBorder="1" applyAlignment="1">
      <alignment horizontal="center" vertical="center"/>
    </xf>
    <xf numFmtId="0" fontId="12" fillId="2" borderId="29" xfId="1" applyFont="1" applyBorder="1" applyAlignment="1">
      <alignment horizontal="center" vertical="center"/>
    </xf>
    <xf numFmtId="0" fontId="12" fillId="2" borderId="34" xfId="1" applyFont="1" applyBorder="1" applyAlignment="1">
      <alignment horizontal="center" vertical="center"/>
    </xf>
    <xf numFmtId="0" fontId="12" fillId="2" borderId="30" xfId="1" applyFont="1" applyBorder="1" applyAlignment="1">
      <alignment horizontal="center" vertical="center"/>
    </xf>
    <xf numFmtId="0" fontId="12" fillId="2" borderId="33" xfId="1" applyFont="1" applyBorder="1" applyAlignment="1">
      <alignment horizontal="center" vertical="center"/>
    </xf>
    <xf numFmtId="41" fontId="12" fillId="2" borderId="8" xfId="1" applyNumberFormat="1" applyFont="1" applyBorder="1" applyAlignment="1">
      <alignment horizontal="center" vertical="center"/>
    </xf>
    <xf numFmtId="41" fontId="12" fillId="2" borderId="17" xfId="1" applyNumberFormat="1" applyFont="1" applyBorder="1" applyAlignment="1">
      <alignment horizontal="center" vertical="center"/>
    </xf>
    <xf numFmtId="41" fontId="12" fillId="2" borderId="9" xfId="1" applyNumberFormat="1" applyFont="1" applyBorder="1" applyAlignment="1">
      <alignment horizontal="center" vertical="center"/>
    </xf>
    <xf numFmtId="41" fontId="12" fillId="2" borderId="18" xfId="1" applyNumberFormat="1" applyFont="1" applyBorder="1" applyAlignment="1">
      <alignment horizontal="center" vertical="center"/>
    </xf>
  </cellXfs>
  <cellStyles count="7">
    <cellStyle name="강조색3" xfId="1" builtinId="37"/>
    <cellStyle name="강조색5 2" xfId="5" xr:uid="{00000000-0005-0000-0000-000002000000}"/>
    <cellStyle name="강조색6 2" xfId="4" xr:uid="{00000000-0005-0000-0000-000003000000}"/>
    <cellStyle name="쉼표 [0]" xfId="6" builtinId="6"/>
    <cellStyle name="쉼표 [0] 2" xfId="3" xr:uid="{00000000-0005-0000-0000-000005000000}"/>
    <cellStyle name="표준" xfId="0" builtinId="0"/>
    <cellStyle name="표준 2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3"/>
  <sheetViews>
    <sheetView tabSelected="1" zoomScaleNormal="100" workbookViewId="0">
      <selection activeCell="J8" sqref="J8:J12"/>
    </sheetView>
  </sheetViews>
  <sheetFormatPr defaultColWidth="9" defaultRowHeight="13.5"/>
  <cols>
    <col min="1" max="1" width="17" style="2" customWidth="1"/>
    <col min="2" max="2" width="16.625" style="2" customWidth="1"/>
    <col min="3" max="3" width="16.25" style="2" customWidth="1"/>
    <col min="4" max="4" width="12.5" style="2" bestFit="1" customWidth="1"/>
    <col min="5" max="5" width="6.125" style="2" customWidth="1"/>
    <col min="6" max="6" width="3.125" style="2" customWidth="1"/>
    <col min="7" max="7" width="17" style="2" customWidth="1"/>
    <col min="8" max="8" width="17.125" style="2" customWidth="1"/>
    <col min="9" max="9" width="17.5" style="2" customWidth="1"/>
    <col min="10" max="10" width="16.875" style="2" customWidth="1"/>
    <col min="11" max="11" width="6.625" style="2" customWidth="1"/>
    <col min="12" max="12" width="9" style="2"/>
    <col min="13" max="13" width="11.125" style="2" customWidth="1"/>
    <col min="14" max="14" width="21.125" style="2" customWidth="1"/>
    <col min="15" max="16384" width="9" style="2"/>
  </cols>
  <sheetData>
    <row r="2" spans="1:16" ht="17.25" thickBot="1">
      <c r="A2" s="224"/>
      <c r="B2" s="224"/>
      <c r="C2" s="224"/>
    </row>
    <row r="3" spans="1:16" ht="34.5" thickBot="1">
      <c r="A3" s="1"/>
      <c r="B3" s="217" t="s">
        <v>94</v>
      </c>
      <c r="C3" s="218"/>
      <c r="D3" s="218"/>
      <c r="E3" s="218"/>
      <c r="F3" s="218"/>
      <c r="G3" s="218"/>
      <c r="H3" s="218"/>
      <c r="I3" s="219"/>
    </row>
    <row r="4" spans="1:16" ht="25.5">
      <c r="A4" s="3"/>
      <c r="B4" s="220"/>
      <c r="C4" s="220"/>
      <c r="D4" s="220"/>
      <c r="E4" s="220"/>
      <c r="F4" s="220"/>
      <c r="G4" s="4"/>
      <c r="H4" s="4"/>
      <c r="I4" s="4"/>
    </row>
    <row r="5" spans="1:16" ht="18" thickBot="1">
      <c r="A5" s="225" t="s">
        <v>96</v>
      </c>
      <c r="B5" s="225"/>
      <c r="E5" s="5"/>
      <c r="G5" s="6"/>
      <c r="K5" s="5" t="s">
        <v>0</v>
      </c>
    </row>
    <row r="6" spans="1:16" ht="24.75" thickBot="1">
      <c r="A6" s="221" t="s">
        <v>1</v>
      </c>
      <c r="B6" s="222"/>
      <c r="C6" s="222"/>
      <c r="D6" s="222"/>
      <c r="E6" s="223"/>
      <c r="F6" s="7"/>
      <c r="G6" s="221" t="s">
        <v>2</v>
      </c>
      <c r="H6" s="222"/>
      <c r="I6" s="222"/>
      <c r="J6" s="222"/>
      <c r="K6" s="223"/>
      <c r="O6" s="23"/>
      <c r="P6" s="23"/>
    </row>
    <row r="7" spans="1:16" ht="35.25" thickTop="1">
      <c r="A7" s="167" t="s">
        <v>3</v>
      </c>
      <c r="B7" s="168" t="s">
        <v>67</v>
      </c>
      <c r="C7" s="168" t="s">
        <v>71</v>
      </c>
      <c r="D7" s="168" t="s">
        <v>4</v>
      </c>
      <c r="E7" s="169" t="s">
        <v>5</v>
      </c>
      <c r="F7" s="8"/>
      <c r="G7" s="167" t="s">
        <v>3</v>
      </c>
      <c r="H7" s="168" t="s">
        <v>69</v>
      </c>
      <c r="I7" s="168" t="s">
        <v>72</v>
      </c>
      <c r="J7" s="168" t="s">
        <v>6</v>
      </c>
      <c r="K7" s="169" t="s">
        <v>5</v>
      </c>
      <c r="O7" s="23"/>
      <c r="P7" s="23"/>
    </row>
    <row r="8" spans="1:16" ht="17.25">
      <c r="A8" s="9" t="s">
        <v>7</v>
      </c>
      <c r="B8" s="148">
        <f>SUM(B9:B13)</f>
        <v>6756182272</v>
      </c>
      <c r="C8" s="148">
        <f>SUM(C9:C13)</f>
        <v>6752168233</v>
      </c>
      <c r="D8" s="10">
        <v>-4014039</v>
      </c>
      <c r="E8" s="11"/>
      <c r="F8" s="8"/>
      <c r="G8" s="12" t="s">
        <v>7</v>
      </c>
      <c r="H8" s="13">
        <f>SUM(H9:H13)</f>
        <v>6756432817</v>
      </c>
      <c r="I8" s="13">
        <f>SUM(I9:I13)</f>
        <v>5604959364</v>
      </c>
      <c r="J8" s="199">
        <f>I8-H8</f>
        <v>-1151473453</v>
      </c>
      <c r="K8" s="14"/>
      <c r="O8" s="23"/>
      <c r="P8" s="23"/>
    </row>
    <row r="9" spans="1:16" ht="17.25">
      <c r="A9" s="150" t="s">
        <v>8</v>
      </c>
      <c r="B9" s="139">
        <v>6705515000</v>
      </c>
      <c r="C9" s="139">
        <v>6705515000</v>
      </c>
      <c r="D9" s="15">
        <v>0</v>
      </c>
      <c r="E9" s="137"/>
      <c r="F9" s="17"/>
      <c r="G9" s="198" t="s">
        <v>9</v>
      </c>
      <c r="H9" s="211">
        <v>427200660</v>
      </c>
      <c r="I9" s="211">
        <v>427200660</v>
      </c>
      <c r="J9" s="199">
        <f t="shared" ref="J9:J11" si="0">I9-H9</f>
        <v>0</v>
      </c>
      <c r="K9" s="18"/>
      <c r="N9" s="136"/>
    </row>
    <row r="10" spans="1:16" ht="17.25">
      <c r="A10" s="151" t="s">
        <v>10</v>
      </c>
      <c r="B10" s="139">
        <v>30302600</v>
      </c>
      <c r="C10" s="139">
        <v>29002600</v>
      </c>
      <c r="D10" s="15">
        <v>-1300000</v>
      </c>
      <c r="E10" s="137"/>
      <c r="F10" s="17"/>
      <c r="G10" s="152" t="s">
        <v>11</v>
      </c>
      <c r="H10" s="211">
        <v>15320340</v>
      </c>
      <c r="I10" s="211">
        <v>15320340</v>
      </c>
      <c r="J10" s="199">
        <f t="shared" si="0"/>
        <v>0</v>
      </c>
      <c r="K10" s="18"/>
      <c r="N10" s="136"/>
    </row>
    <row r="11" spans="1:16" ht="17.25">
      <c r="A11" s="152" t="s">
        <v>12</v>
      </c>
      <c r="B11" s="140">
        <v>12000000</v>
      </c>
      <c r="C11" s="140">
        <v>12000000</v>
      </c>
      <c r="D11" s="138">
        <v>0</v>
      </c>
      <c r="E11" s="16"/>
      <c r="F11" s="17"/>
      <c r="G11" s="152" t="s">
        <v>13</v>
      </c>
      <c r="H11" s="211">
        <v>6305296600</v>
      </c>
      <c r="I11" s="139">
        <v>5158424325</v>
      </c>
      <c r="J11" s="199">
        <f t="shared" si="0"/>
        <v>-1146872275</v>
      </c>
      <c r="K11" s="18"/>
    </row>
    <row r="12" spans="1:16" ht="17.25">
      <c r="A12" s="214" t="s">
        <v>111</v>
      </c>
      <c r="B12" s="213">
        <v>4601178</v>
      </c>
      <c r="C12" s="213">
        <v>4601178</v>
      </c>
      <c r="D12" s="213"/>
      <c r="E12" s="215"/>
      <c r="F12" s="17"/>
      <c r="G12" s="152" t="s">
        <v>107</v>
      </c>
      <c r="H12" s="212">
        <v>4601178</v>
      </c>
      <c r="I12" s="212"/>
      <c r="J12" s="199">
        <f>I12-H12</f>
        <v>-4601178</v>
      </c>
      <c r="K12" s="18"/>
    </row>
    <row r="13" spans="1:16" ht="17.25" thickBot="1">
      <c r="A13" s="153" t="s">
        <v>14</v>
      </c>
      <c r="B13" s="141">
        <v>3763494</v>
      </c>
      <c r="C13" s="141">
        <v>1049455</v>
      </c>
      <c r="D13" s="20">
        <v>0</v>
      </c>
      <c r="E13" s="21"/>
      <c r="F13" s="17"/>
      <c r="G13" s="153" t="s">
        <v>15</v>
      </c>
      <c r="H13" s="216">
        <v>4014039</v>
      </c>
      <c r="I13" s="216">
        <v>4014039</v>
      </c>
      <c r="J13" s="200"/>
      <c r="K13" s="22"/>
    </row>
  </sheetData>
  <mergeCells count="6">
    <mergeCell ref="B3:I3"/>
    <mergeCell ref="B4:F4"/>
    <mergeCell ref="A6:E6"/>
    <mergeCell ref="G6:K6"/>
    <mergeCell ref="A2:C2"/>
    <mergeCell ref="A5:B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5"/>
  <sheetViews>
    <sheetView zoomScale="89" zoomScaleNormal="89" workbookViewId="0">
      <selection activeCell="M44" sqref="M44"/>
    </sheetView>
  </sheetViews>
  <sheetFormatPr defaultColWidth="9" defaultRowHeight="13.5"/>
  <cols>
    <col min="1" max="2" width="3.125" style="2" customWidth="1"/>
    <col min="3" max="3" width="28.5" style="2" customWidth="1"/>
    <col min="4" max="4" width="16.75" style="2" customWidth="1"/>
    <col min="5" max="5" width="16.5" style="2" customWidth="1"/>
    <col min="6" max="6" width="16.25" style="2" customWidth="1"/>
    <col min="7" max="7" width="10.875" style="2" customWidth="1"/>
    <col min="8" max="8" width="7.5" style="2" customWidth="1"/>
    <col min="9" max="9" width="9.625" style="2" customWidth="1"/>
    <col min="10" max="10" width="29.375" style="2" customWidth="1"/>
    <col min="11" max="11" width="18.375" style="2" customWidth="1"/>
    <col min="12" max="12" width="15.5" style="2" customWidth="1"/>
    <col min="13" max="13" width="16.625" style="2" customWidth="1"/>
    <col min="14" max="14" width="15.75" style="2" customWidth="1"/>
    <col min="15" max="16" width="17.625" style="2" bestFit="1" customWidth="1"/>
    <col min="17" max="17" width="17.875" style="2" customWidth="1"/>
    <col min="18" max="18" width="15.625" style="2" bestFit="1" customWidth="1"/>
    <col min="19" max="16384" width="9" style="2"/>
  </cols>
  <sheetData>
    <row r="1" spans="1:18" ht="42" customHeight="1">
      <c r="A1" s="24"/>
      <c r="B1" s="25"/>
      <c r="C1" s="25"/>
      <c r="D1" s="242" t="s">
        <v>66</v>
      </c>
      <c r="E1" s="243"/>
      <c r="F1" s="243"/>
      <c r="G1" s="243"/>
      <c r="H1" s="243"/>
      <c r="I1" s="243"/>
      <c r="J1" s="243"/>
      <c r="K1" s="243"/>
      <c r="L1" s="244"/>
      <c r="M1" s="25"/>
      <c r="N1" s="25"/>
    </row>
    <row r="2" spans="1:18" ht="36" customHeight="1" thickBot="1">
      <c r="A2" s="245" t="s">
        <v>95</v>
      </c>
      <c r="B2" s="245"/>
      <c r="C2" s="245"/>
      <c r="D2" s="245"/>
      <c r="E2" s="26"/>
      <c r="F2" s="26"/>
      <c r="G2" s="26"/>
      <c r="H2" s="26"/>
      <c r="I2" s="24"/>
      <c r="J2" s="24"/>
      <c r="K2" s="246" t="s">
        <v>16</v>
      </c>
      <c r="L2" s="246"/>
      <c r="M2" s="246"/>
      <c r="N2" s="246"/>
    </row>
    <row r="3" spans="1:18" s="7" customFormat="1" ht="24" customHeight="1" thickBot="1">
      <c r="A3" s="247" t="s">
        <v>17</v>
      </c>
      <c r="B3" s="248"/>
      <c r="C3" s="248"/>
      <c r="D3" s="248"/>
      <c r="E3" s="248"/>
      <c r="F3" s="248"/>
      <c r="G3" s="249"/>
      <c r="H3" s="250" t="s">
        <v>18</v>
      </c>
      <c r="I3" s="251"/>
      <c r="J3" s="251"/>
      <c r="K3" s="251"/>
      <c r="L3" s="251"/>
      <c r="M3" s="251"/>
      <c r="N3" s="252"/>
      <c r="O3" s="2"/>
      <c r="P3" s="207"/>
      <c r="Q3" s="2"/>
      <c r="R3" s="2"/>
    </row>
    <row r="4" spans="1:18" ht="24" customHeight="1" thickTop="1">
      <c r="A4" s="259" t="s">
        <v>19</v>
      </c>
      <c r="B4" s="261" t="s">
        <v>20</v>
      </c>
      <c r="C4" s="261" t="s">
        <v>21</v>
      </c>
      <c r="D4" s="229" t="s">
        <v>67</v>
      </c>
      <c r="E4" s="229" t="s">
        <v>68</v>
      </c>
      <c r="F4" s="253" t="s">
        <v>22</v>
      </c>
      <c r="G4" s="254"/>
      <c r="H4" s="255" t="s">
        <v>19</v>
      </c>
      <c r="I4" s="257" t="s">
        <v>20</v>
      </c>
      <c r="J4" s="257" t="s">
        <v>23</v>
      </c>
      <c r="K4" s="229" t="s">
        <v>69</v>
      </c>
      <c r="L4" s="229" t="s">
        <v>70</v>
      </c>
      <c r="M4" s="232" t="s">
        <v>22</v>
      </c>
      <c r="N4" s="233"/>
      <c r="P4" s="207"/>
    </row>
    <row r="5" spans="1:18" ht="24" customHeight="1" thickBot="1">
      <c r="A5" s="260"/>
      <c r="B5" s="262"/>
      <c r="C5" s="262"/>
      <c r="D5" s="230"/>
      <c r="E5" s="230"/>
      <c r="F5" s="127" t="s">
        <v>24</v>
      </c>
      <c r="G5" s="28" t="s">
        <v>25</v>
      </c>
      <c r="H5" s="256"/>
      <c r="I5" s="258"/>
      <c r="J5" s="258"/>
      <c r="K5" s="230"/>
      <c r="L5" s="230"/>
      <c r="M5" s="27" t="s">
        <v>24</v>
      </c>
      <c r="N5" s="29" t="s">
        <v>26</v>
      </c>
      <c r="P5" s="208"/>
    </row>
    <row r="6" spans="1:18" ht="24" customHeight="1" thickBot="1">
      <c r="A6" s="234" t="s">
        <v>27</v>
      </c>
      <c r="B6" s="235"/>
      <c r="C6" s="235"/>
      <c r="D6" s="30">
        <f>D7+D14+D17+D19+D21</f>
        <v>6756182272</v>
      </c>
      <c r="E6" s="30">
        <f>E7+E14+E17+E19+E21</f>
        <v>6752168233</v>
      </c>
      <c r="F6" s="30">
        <f>F7+F14+F17+F21</f>
        <v>-4014039</v>
      </c>
      <c r="G6" s="31">
        <f>F6/D6</f>
        <v>-5.9412828701137796E-4</v>
      </c>
      <c r="H6" s="236" t="s">
        <v>28</v>
      </c>
      <c r="I6" s="237"/>
      <c r="J6" s="238"/>
      <c r="K6" s="32">
        <f>SUM(K7,K24,K28,K57,K60)</f>
        <v>6756182272</v>
      </c>
      <c r="L6" s="32">
        <f>SUM(L7,L24,L28,L57,L60)</f>
        <v>5604708819</v>
      </c>
      <c r="M6" s="32">
        <v>-1151473453</v>
      </c>
      <c r="N6" s="33">
        <f>M6/K6</f>
        <v>-0.17043256185850872</v>
      </c>
      <c r="P6" s="208"/>
    </row>
    <row r="7" spans="1:18" ht="24" customHeight="1" thickBot="1">
      <c r="A7" s="239" t="s">
        <v>29</v>
      </c>
      <c r="B7" s="240"/>
      <c r="C7" s="241"/>
      <c r="D7" s="34">
        <f>SUM(D8:D13)</f>
        <v>6705515000</v>
      </c>
      <c r="E7" s="34">
        <f>SUM(E8:E13)</f>
        <v>6705515000</v>
      </c>
      <c r="F7" s="34">
        <f>SUM(F8:F13)</f>
        <v>0</v>
      </c>
      <c r="G7" s="144">
        <f>F7/D7</f>
        <v>0</v>
      </c>
      <c r="H7" s="35" t="s">
        <v>30</v>
      </c>
      <c r="I7" s="36"/>
      <c r="J7" s="37"/>
      <c r="K7" s="38">
        <f>SUM(K8,K14,K17)</f>
        <v>427200660</v>
      </c>
      <c r="L7" s="38">
        <f>SUM(L8,L14,L17)</f>
        <v>427200660</v>
      </c>
      <c r="M7" s="110"/>
      <c r="N7" s="39">
        <f>M7/K7</f>
        <v>0</v>
      </c>
      <c r="O7" s="136"/>
      <c r="P7" s="207"/>
    </row>
    <row r="8" spans="1:18" ht="24" customHeight="1" thickBot="1">
      <c r="A8" s="40"/>
      <c r="B8" s="41"/>
      <c r="C8" s="42" t="s">
        <v>31</v>
      </c>
      <c r="D8" s="19">
        <v>1266216000</v>
      </c>
      <c r="E8" s="19">
        <v>1266216000</v>
      </c>
      <c r="F8" s="43">
        <f>E8-D8</f>
        <v>0</v>
      </c>
      <c r="G8" s="145">
        <f t="shared" ref="G8:G10" si="0">F8/D8</f>
        <v>0</v>
      </c>
      <c r="H8" s="44"/>
      <c r="I8" s="45" t="s">
        <v>32</v>
      </c>
      <c r="J8" s="46"/>
      <c r="K8" s="47">
        <f>SUM(K9:K13)</f>
        <v>327077660</v>
      </c>
      <c r="L8" s="47">
        <f>SUM(L9:L13)</f>
        <v>327077660</v>
      </c>
      <c r="M8" s="112">
        <f>SUM(M9:M13)</f>
        <v>0</v>
      </c>
      <c r="N8" s="48">
        <f t="shared" ref="N8:N10" si="1">M8/K8</f>
        <v>0</v>
      </c>
      <c r="O8" s="136"/>
      <c r="P8" s="207"/>
    </row>
    <row r="9" spans="1:18" ht="24" customHeight="1">
      <c r="A9" s="40"/>
      <c r="B9" s="49"/>
      <c r="C9" s="42" t="s">
        <v>33</v>
      </c>
      <c r="D9" s="19">
        <v>332525000</v>
      </c>
      <c r="E9" s="19">
        <v>332525000</v>
      </c>
      <c r="F9" s="43">
        <f>E9-D9</f>
        <v>0</v>
      </c>
      <c r="G9" s="145">
        <f t="shared" si="0"/>
        <v>0</v>
      </c>
      <c r="H9" s="44"/>
      <c r="I9" s="124"/>
      <c r="J9" s="154" t="s">
        <v>34</v>
      </c>
      <c r="K9" s="131">
        <v>234779990</v>
      </c>
      <c r="L9" s="131">
        <v>234779990</v>
      </c>
      <c r="M9" s="113">
        <f>L9-K9</f>
        <v>0</v>
      </c>
      <c r="N9" s="50">
        <f t="shared" si="1"/>
        <v>0</v>
      </c>
      <c r="O9" s="136"/>
      <c r="P9" s="207"/>
    </row>
    <row r="10" spans="1:18" ht="24" customHeight="1">
      <c r="A10" s="40"/>
      <c r="B10" s="49"/>
      <c r="C10" s="42" t="s">
        <v>35</v>
      </c>
      <c r="D10" s="19">
        <v>97762000</v>
      </c>
      <c r="E10" s="19">
        <v>97762000</v>
      </c>
      <c r="F10" s="43">
        <f>E10-D10</f>
        <v>0</v>
      </c>
      <c r="G10" s="145">
        <f t="shared" si="0"/>
        <v>0</v>
      </c>
      <c r="H10" s="44"/>
      <c r="I10" s="51"/>
      <c r="J10" s="155" t="s">
        <v>36</v>
      </c>
      <c r="K10" s="52">
        <v>42010980</v>
      </c>
      <c r="L10" s="52">
        <v>42010980</v>
      </c>
      <c r="M10" s="114">
        <f t="shared" ref="M10" si="2">L10-K10</f>
        <v>0</v>
      </c>
      <c r="N10" s="54">
        <f t="shared" si="1"/>
        <v>0</v>
      </c>
      <c r="P10" s="207"/>
    </row>
    <row r="11" spans="1:18" ht="24" customHeight="1">
      <c r="A11" s="40"/>
      <c r="B11" s="49"/>
      <c r="C11" s="42" t="s">
        <v>100</v>
      </c>
      <c r="D11" s="19">
        <v>3160112000</v>
      </c>
      <c r="E11" s="19">
        <v>3160112000</v>
      </c>
      <c r="F11" s="43"/>
      <c r="G11" s="145"/>
      <c r="H11" s="44"/>
      <c r="I11" s="51"/>
      <c r="J11" s="155" t="s">
        <v>87</v>
      </c>
      <c r="K11" s="52">
        <v>22421470</v>
      </c>
      <c r="L11" s="52">
        <v>22421470</v>
      </c>
      <c r="M11" s="114">
        <f>L11-K11</f>
        <v>0</v>
      </c>
      <c r="N11" s="54">
        <f t="shared" ref="N11:N23" si="3">M11/K11</f>
        <v>0</v>
      </c>
      <c r="P11" s="207"/>
    </row>
    <row r="12" spans="1:18" ht="24" customHeight="1">
      <c r="A12" s="40"/>
      <c r="B12" s="49"/>
      <c r="C12" s="42" t="s">
        <v>99</v>
      </c>
      <c r="D12" s="52">
        <v>1845900000</v>
      </c>
      <c r="E12" s="19">
        <v>1845900000</v>
      </c>
      <c r="F12" s="43"/>
      <c r="G12" s="145"/>
      <c r="H12" s="44"/>
      <c r="I12" s="51"/>
      <c r="J12" s="156" t="s">
        <v>88</v>
      </c>
      <c r="K12" s="52">
        <v>25365220</v>
      </c>
      <c r="L12" s="52">
        <v>25365220</v>
      </c>
      <c r="M12" s="114">
        <f>L12-K12</f>
        <v>0</v>
      </c>
      <c r="N12" s="54">
        <f t="shared" si="3"/>
        <v>0</v>
      </c>
      <c r="P12" s="209"/>
    </row>
    <row r="13" spans="1:18" ht="24" customHeight="1" thickBot="1">
      <c r="A13" s="40"/>
      <c r="B13" s="49"/>
      <c r="C13" s="42" t="s">
        <v>104</v>
      </c>
      <c r="D13" s="43">
        <v>3000000</v>
      </c>
      <c r="E13" s="43">
        <v>3000000</v>
      </c>
      <c r="F13" s="43">
        <f>E13-D13</f>
        <v>0</v>
      </c>
      <c r="G13" s="145">
        <v>0</v>
      </c>
      <c r="H13" s="44"/>
      <c r="I13" s="51"/>
      <c r="J13" s="155" t="s">
        <v>89</v>
      </c>
      <c r="K13" s="52">
        <v>2500000</v>
      </c>
      <c r="L13" s="52">
        <v>2500000</v>
      </c>
      <c r="M13" s="114">
        <f>L13-K13</f>
        <v>0</v>
      </c>
      <c r="N13" s="54">
        <f t="shared" si="3"/>
        <v>0</v>
      </c>
      <c r="P13" s="208"/>
    </row>
    <row r="14" spans="1:18" ht="24" customHeight="1" thickBot="1">
      <c r="A14" s="226" t="s">
        <v>37</v>
      </c>
      <c r="B14" s="227"/>
      <c r="C14" s="228"/>
      <c r="D14" s="55">
        <f>SUM(D15:D16)</f>
        <v>30302600</v>
      </c>
      <c r="E14" s="55">
        <f>SUM(E15:E16)</f>
        <v>29002600</v>
      </c>
      <c r="F14" s="55">
        <f>SUM(F15:F16)</f>
        <v>-1300000</v>
      </c>
      <c r="G14" s="146">
        <v>0</v>
      </c>
      <c r="H14" s="44"/>
      <c r="I14" s="45" t="s">
        <v>42</v>
      </c>
      <c r="J14" s="157"/>
      <c r="K14" s="47">
        <f>SUM(K15:K16)</f>
        <v>13997970</v>
      </c>
      <c r="L14" s="47">
        <f>SUM(L15:L16)</f>
        <v>13997970</v>
      </c>
      <c r="M14" s="112">
        <f>SUM(M15:M16)</f>
        <v>0</v>
      </c>
      <c r="N14" s="48">
        <f t="shared" si="3"/>
        <v>0</v>
      </c>
      <c r="P14" s="208"/>
    </row>
    <row r="15" spans="1:18" ht="24" customHeight="1">
      <c r="A15" s="57"/>
      <c r="B15" s="58"/>
      <c r="C15" s="59" t="s">
        <v>38</v>
      </c>
      <c r="D15" s="43">
        <v>28902600</v>
      </c>
      <c r="E15" s="43">
        <v>28902600</v>
      </c>
      <c r="F15" s="43">
        <f>E15-D15</f>
        <v>0</v>
      </c>
      <c r="G15" s="145">
        <v>0</v>
      </c>
      <c r="H15" s="44"/>
      <c r="I15" s="124"/>
      <c r="J15" s="154" t="s">
        <v>43</v>
      </c>
      <c r="K15" s="131">
        <v>11125970</v>
      </c>
      <c r="L15" s="69">
        <f>K15</f>
        <v>11125970</v>
      </c>
      <c r="M15" s="113">
        <f>L15-K15</f>
        <v>0</v>
      </c>
      <c r="N15" s="50">
        <f t="shared" si="3"/>
        <v>0</v>
      </c>
      <c r="P15" s="208"/>
    </row>
    <row r="16" spans="1:18" ht="24" customHeight="1" thickBot="1">
      <c r="A16" s="60"/>
      <c r="B16" s="61"/>
      <c r="C16" s="62" t="s">
        <v>39</v>
      </c>
      <c r="D16" s="63">
        <v>1400000</v>
      </c>
      <c r="E16" s="63">
        <v>100000</v>
      </c>
      <c r="F16" s="64">
        <f>E16-D16</f>
        <v>-1300000</v>
      </c>
      <c r="G16" s="147">
        <v>0</v>
      </c>
      <c r="H16" s="68"/>
      <c r="I16" s="70"/>
      <c r="J16" s="158" t="s">
        <v>44</v>
      </c>
      <c r="K16" s="132">
        <v>2872000</v>
      </c>
      <c r="L16" s="179">
        <f>K16</f>
        <v>2872000</v>
      </c>
      <c r="M16" s="115">
        <f>L16-K16</f>
        <v>0</v>
      </c>
      <c r="N16" s="66">
        <f t="shared" si="3"/>
        <v>0</v>
      </c>
      <c r="P16" s="207"/>
    </row>
    <row r="17" spans="1:18" ht="24" customHeight="1" thickBot="1">
      <c r="A17" s="226" t="s">
        <v>40</v>
      </c>
      <c r="B17" s="227"/>
      <c r="C17" s="228"/>
      <c r="D17" s="55">
        <f>SUM(D18:D18)</f>
        <v>12000000</v>
      </c>
      <c r="E17" s="55">
        <f>SUM(E18:E18)</f>
        <v>12000000</v>
      </c>
      <c r="F17" s="55">
        <f>SUM(F18:F18)</f>
        <v>0</v>
      </c>
      <c r="G17" s="146">
        <f>F17/D17</f>
        <v>0</v>
      </c>
      <c r="H17" s="44"/>
      <c r="I17" s="71" t="s">
        <v>45</v>
      </c>
      <c r="J17" s="157"/>
      <c r="K17" s="47">
        <f>SUM(K18:K23)</f>
        <v>86125030</v>
      </c>
      <c r="L17" s="47">
        <f>SUM(L18:L23)</f>
        <v>86125030</v>
      </c>
      <c r="M17" s="112">
        <f t="shared" ref="M17" si="4">SUM(M18:M23)</f>
        <v>0</v>
      </c>
      <c r="N17" s="48">
        <f t="shared" si="3"/>
        <v>0</v>
      </c>
      <c r="P17" s="208"/>
    </row>
    <row r="18" spans="1:18" ht="24" customHeight="1" thickBot="1">
      <c r="A18" s="124"/>
      <c r="B18" s="67"/>
      <c r="C18" s="149" t="s">
        <v>41</v>
      </c>
      <c r="D18" s="19">
        <v>12000000</v>
      </c>
      <c r="E18" s="19">
        <v>12000000</v>
      </c>
      <c r="F18" s="43">
        <f>E18-D18</f>
        <v>0</v>
      </c>
      <c r="G18" s="145">
        <f>F18/D18</f>
        <v>0</v>
      </c>
      <c r="H18" s="44"/>
      <c r="I18" s="51"/>
      <c r="J18" s="159" t="s">
        <v>46</v>
      </c>
      <c r="K18" s="131">
        <v>8030850</v>
      </c>
      <c r="L18" s="47">
        <f>K18</f>
        <v>8030850</v>
      </c>
      <c r="M18" s="113">
        <f>L18-K18</f>
        <v>0</v>
      </c>
      <c r="N18" s="50">
        <f t="shared" si="3"/>
        <v>0</v>
      </c>
      <c r="P18" s="208"/>
    </row>
    <row r="19" spans="1:18" ht="24" customHeight="1">
      <c r="A19" s="226" t="s">
        <v>105</v>
      </c>
      <c r="B19" s="227"/>
      <c r="C19" s="228"/>
      <c r="D19" s="55">
        <f>SUM(D20:D20)</f>
        <v>4601178</v>
      </c>
      <c r="E19" s="55">
        <f>SUM(E20:E20)</f>
        <v>4601178</v>
      </c>
      <c r="F19" s="55">
        <f>SUM(F20:F20)</f>
        <v>0</v>
      </c>
      <c r="G19" s="183">
        <v>0</v>
      </c>
      <c r="H19" s="44"/>
      <c r="I19" s="51"/>
      <c r="J19" s="155" t="s">
        <v>48</v>
      </c>
      <c r="K19" s="52">
        <f>18985590+12000000</f>
        <v>30985590</v>
      </c>
      <c r="L19" s="53">
        <f t="shared" ref="L19:L23" si="5">K19</f>
        <v>30985590</v>
      </c>
      <c r="M19" s="114">
        <f>L19-K19</f>
        <v>0</v>
      </c>
      <c r="N19" s="54">
        <f t="shared" si="3"/>
        <v>0</v>
      </c>
      <c r="P19" s="208"/>
    </row>
    <row r="20" spans="1:18" ht="24" customHeight="1" thickBot="1">
      <c r="A20" s="124"/>
      <c r="B20" s="67"/>
      <c r="C20" s="59" t="s">
        <v>110</v>
      </c>
      <c r="D20" s="182">
        <f>489092+3210+1616+4107260</f>
        <v>4601178</v>
      </c>
      <c r="E20" s="182">
        <f>489092+3210+1616+4107260</f>
        <v>4601178</v>
      </c>
      <c r="F20" s="181">
        <f>E20-D20</f>
        <v>0</v>
      </c>
      <c r="G20" s="180">
        <f>F20/D20</f>
        <v>0</v>
      </c>
      <c r="H20" s="44"/>
      <c r="I20" s="56"/>
      <c r="J20" s="156" t="s">
        <v>49</v>
      </c>
      <c r="K20" s="52">
        <v>10053870</v>
      </c>
      <c r="L20" s="53">
        <f t="shared" si="5"/>
        <v>10053870</v>
      </c>
      <c r="M20" s="114">
        <f t="shared" ref="M20:M22" si="6">L20-K20</f>
        <v>0</v>
      </c>
      <c r="N20" s="54">
        <f t="shared" si="3"/>
        <v>0</v>
      </c>
      <c r="P20" s="208"/>
    </row>
    <row r="21" spans="1:18" ht="24" customHeight="1">
      <c r="A21" s="226" t="s">
        <v>47</v>
      </c>
      <c r="B21" s="227"/>
      <c r="C21" s="228"/>
      <c r="D21" s="55">
        <f>D22</f>
        <v>3763494</v>
      </c>
      <c r="E21" s="55">
        <f>E22</f>
        <v>1049455</v>
      </c>
      <c r="F21" s="55">
        <f>F22</f>
        <v>-2714039</v>
      </c>
      <c r="G21" s="146">
        <v>0</v>
      </c>
      <c r="H21" s="72"/>
      <c r="I21" s="75"/>
      <c r="J21" s="155" t="s">
        <v>50</v>
      </c>
      <c r="K21" s="52">
        <v>2728300</v>
      </c>
      <c r="L21" s="53">
        <f t="shared" si="5"/>
        <v>2728300</v>
      </c>
      <c r="M21" s="114">
        <f t="shared" si="6"/>
        <v>0</v>
      </c>
      <c r="N21" s="54">
        <f t="shared" si="3"/>
        <v>0</v>
      </c>
      <c r="P21" s="208"/>
    </row>
    <row r="22" spans="1:18" ht="24" customHeight="1" thickBot="1">
      <c r="A22" s="125"/>
      <c r="B22" s="143"/>
      <c r="C22" s="62" t="s">
        <v>106</v>
      </c>
      <c r="D22" s="63">
        <v>3763494</v>
      </c>
      <c r="E22" s="63">
        <v>1049455</v>
      </c>
      <c r="F22" s="64">
        <f>E22-D22</f>
        <v>-2714039</v>
      </c>
      <c r="G22" s="147">
        <v>0</v>
      </c>
      <c r="H22" s="56"/>
      <c r="I22" s="124"/>
      <c r="J22" s="156" t="s">
        <v>51</v>
      </c>
      <c r="K22" s="52">
        <v>1146360</v>
      </c>
      <c r="L22" s="53">
        <f t="shared" si="5"/>
        <v>1146360</v>
      </c>
      <c r="M22" s="114">
        <f t="shared" si="6"/>
        <v>0</v>
      </c>
      <c r="N22" s="54">
        <f t="shared" si="3"/>
        <v>0</v>
      </c>
      <c r="P22" s="208"/>
    </row>
    <row r="23" spans="1:18" ht="24" customHeight="1" thickBot="1">
      <c r="H23" s="44"/>
      <c r="I23" s="65"/>
      <c r="J23" s="158" t="s">
        <v>52</v>
      </c>
      <c r="K23" s="64">
        <v>33180060</v>
      </c>
      <c r="L23" s="178">
        <f t="shared" si="5"/>
        <v>33180060</v>
      </c>
      <c r="M23" s="115">
        <f>L23-K23</f>
        <v>0</v>
      </c>
      <c r="N23" s="66">
        <f t="shared" si="3"/>
        <v>0</v>
      </c>
      <c r="P23" s="208"/>
    </row>
    <row r="24" spans="1:18" ht="24" customHeight="1">
      <c r="A24" s="142"/>
      <c r="B24" s="142"/>
      <c r="C24" s="74"/>
      <c r="H24" s="83" t="s">
        <v>53</v>
      </c>
      <c r="I24" s="84"/>
      <c r="J24" s="92" t="s">
        <v>92</v>
      </c>
      <c r="K24" s="85">
        <f>SUM(K25:K27)</f>
        <v>15320340</v>
      </c>
      <c r="L24" s="85">
        <f>SUM(L25:L27)</f>
        <v>15320340</v>
      </c>
      <c r="M24" s="116">
        <f t="shared" ref="M24" si="7">M25</f>
        <v>0</v>
      </c>
      <c r="N24" s="86">
        <v>0</v>
      </c>
      <c r="P24" s="207"/>
    </row>
    <row r="25" spans="1:18" ht="24" customHeight="1">
      <c r="A25" s="74"/>
      <c r="B25" s="74"/>
      <c r="C25" s="201"/>
      <c r="D25" s="202"/>
      <c r="E25" s="80"/>
      <c r="F25" s="74"/>
      <c r="G25" s="74"/>
      <c r="H25" s="187"/>
      <c r="I25" s="189" t="s">
        <v>101</v>
      </c>
      <c r="J25" s="170" t="s">
        <v>91</v>
      </c>
      <c r="K25" s="171">
        <v>1116500</v>
      </c>
      <c r="L25" s="172">
        <v>1116500</v>
      </c>
      <c r="M25" s="173">
        <f>SUM(M27:M27)</f>
        <v>0</v>
      </c>
      <c r="N25" s="174">
        <v>0</v>
      </c>
      <c r="P25" s="207"/>
    </row>
    <row r="26" spans="1:18" ht="24" customHeight="1">
      <c r="A26" s="73"/>
      <c r="B26" s="74"/>
      <c r="C26" s="74"/>
      <c r="E26" s="76"/>
      <c r="F26" s="74"/>
      <c r="G26" s="74"/>
      <c r="H26" s="187"/>
      <c r="I26" s="191"/>
      <c r="J26" s="160" t="s">
        <v>90</v>
      </c>
      <c r="K26" s="52">
        <v>2133840</v>
      </c>
      <c r="L26" s="53">
        <v>2133840</v>
      </c>
      <c r="M26" s="128"/>
      <c r="N26" s="129"/>
      <c r="P26" s="207"/>
    </row>
    <row r="27" spans="1:18" ht="24" customHeight="1" thickBot="1">
      <c r="A27" s="77"/>
      <c r="B27" s="78"/>
      <c r="C27" s="79"/>
      <c r="D27" s="89"/>
      <c r="E27" s="80"/>
      <c r="F27" s="80"/>
      <c r="G27" s="81"/>
      <c r="H27" s="188"/>
      <c r="I27" s="192"/>
      <c r="J27" s="190" t="s">
        <v>54</v>
      </c>
      <c r="K27" s="52">
        <v>12070000</v>
      </c>
      <c r="L27" s="52">
        <f>K27</f>
        <v>12070000</v>
      </c>
      <c r="M27" s="114">
        <f>L27-K27</f>
        <v>0</v>
      </c>
      <c r="N27" s="54">
        <v>0</v>
      </c>
      <c r="P27" s="208"/>
    </row>
    <row r="28" spans="1:18" ht="24" customHeight="1" thickBot="1">
      <c r="A28" s="77"/>
      <c r="B28" s="78"/>
      <c r="C28" s="79"/>
      <c r="D28" s="80"/>
      <c r="E28" s="80"/>
      <c r="F28" s="82"/>
      <c r="G28" s="81"/>
      <c r="H28" s="35" t="s">
        <v>55</v>
      </c>
      <c r="I28" s="36"/>
      <c r="J28" s="91" t="s">
        <v>55</v>
      </c>
      <c r="K28" s="90">
        <f>K29</f>
        <v>6305046055</v>
      </c>
      <c r="L28" s="90">
        <f>L29</f>
        <v>5158173780</v>
      </c>
      <c r="M28" s="117">
        <f t="shared" ref="M28" si="8">M29</f>
        <v>-1146872275</v>
      </c>
      <c r="N28" s="39">
        <f>M28/K28</f>
        <v>-0.18189752540990758</v>
      </c>
      <c r="P28" s="208"/>
    </row>
    <row r="29" spans="1:18" ht="24" customHeight="1" thickBot="1">
      <c r="A29" s="77"/>
      <c r="B29" s="78"/>
      <c r="C29" s="79"/>
      <c r="D29" s="80"/>
      <c r="E29" s="80"/>
      <c r="F29" s="82"/>
      <c r="G29" s="81"/>
      <c r="H29" s="102"/>
      <c r="I29" s="100" t="s">
        <v>56</v>
      </c>
      <c r="J29" s="161"/>
      <c r="K29" s="32">
        <f>SUM(K30:K56)</f>
        <v>6305046055</v>
      </c>
      <c r="L29" s="32">
        <f>SUM(L30:L56)</f>
        <v>5158173780</v>
      </c>
      <c r="M29" s="111">
        <f>SUM(M30:M55)</f>
        <v>-1146872275</v>
      </c>
      <c r="N29" s="33">
        <f>M29/K29</f>
        <v>-0.18189752540990758</v>
      </c>
      <c r="P29" s="207"/>
    </row>
    <row r="30" spans="1:18" ht="24" customHeight="1">
      <c r="A30" s="77"/>
      <c r="B30" s="78"/>
      <c r="C30" s="79"/>
      <c r="D30" s="80"/>
      <c r="E30" s="80"/>
      <c r="F30" s="82"/>
      <c r="G30" s="81"/>
      <c r="H30" s="103"/>
      <c r="I30" s="101"/>
      <c r="J30" s="162" t="s">
        <v>57</v>
      </c>
      <c r="K30" s="133">
        <v>52963000</v>
      </c>
      <c r="L30" s="177">
        <f>K30</f>
        <v>52963000</v>
      </c>
      <c r="M30" s="118">
        <f>L30-K30</f>
        <v>0</v>
      </c>
      <c r="N30" s="106">
        <v>0</v>
      </c>
      <c r="O30" s="2" t="s">
        <v>112</v>
      </c>
      <c r="P30" s="207"/>
    </row>
    <row r="31" spans="1:18" ht="24" customHeight="1">
      <c r="A31" s="77"/>
      <c r="B31" s="78"/>
      <c r="C31" s="79"/>
      <c r="D31" s="87"/>
      <c r="E31" s="80"/>
      <c r="F31" s="82"/>
      <c r="G31" s="81"/>
      <c r="H31" s="103"/>
      <c r="I31" s="101"/>
      <c r="J31" s="163" t="s">
        <v>58</v>
      </c>
      <c r="K31" s="52">
        <v>22162000</v>
      </c>
      <c r="L31" s="175">
        <f>K31</f>
        <v>22162000</v>
      </c>
      <c r="M31" s="176">
        <f>L31-K31</f>
        <v>0</v>
      </c>
      <c r="N31" s="106">
        <v>0</v>
      </c>
      <c r="P31" s="207"/>
    </row>
    <row r="32" spans="1:18" ht="24" customHeight="1">
      <c r="A32" s="88"/>
      <c r="B32" s="89"/>
      <c r="C32" s="89"/>
      <c r="D32" s="89"/>
      <c r="E32" s="89"/>
      <c r="F32" s="89"/>
      <c r="G32" s="89"/>
      <c r="H32" s="103"/>
      <c r="I32" s="101"/>
      <c r="J32" s="163" t="s">
        <v>73</v>
      </c>
      <c r="K32" s="52">
        <v>59260000</v>
      </c>
      <c r="L32" s="19">
        <f t="shared" ref="L32:L49" si="9">K32</f>
        <v>59260000</v>
      </c>
      <c r="M32" s="119">
        <f t="shared" ref="M32:M54" si="10">L32-K32</f>
        <v>0</v>
      </c>
      <c r="N32" s="107">
        <f>M32/K32</f>
        <v>0</v>
      </c>
      <c r="P32" s="207"/>
      <c r="Q32" s="136"/>
      <c r="R32" s="136"/>
    </row>
    <row r="33" spans="1:16" ht="24" customHeight="1">
      <c r="A33" s="88"/>
      <c r="B33" s="89"/>
      <c r="C33" s="89"/>
      <c r="D33" s="89"/>
      <c r="E33" s="89"/>
      <c r="F33" s="89"/>
      <c r="G33" s="89"/>
      <c r="H33" s="103"/>
      <c r="I33" s="101"/>
      <c r="J33" s="163" t="s">
        <v>74</v>
      </c>
      <c r="K33" s="52">
        <v>279775000</v>
      </c>
      <c r="L33" s="52">
        <v>279775000</v>
      </c>
      <c r="M33" s="119"/>
      <c r="N33" s="107">
        <f>M33/K31</f>
        <v>0</v>
      </c>
      <c r="P33" s="208"/>
    </row>
    <row r="34" spans="1:16" ht="24" customHeight="1">
      <c r="A34" s="88"/>
      <c r="B34" s="89"/>
      <c r="C34" s="89"/>
      <c r="D34" s="89"/>
      <c r="E34" s="89"/>
      <c r="F34" s="89"/>
      <c r="G34" s="89"/>
      <c r="H34" s="103"/>
      <c r="I34" s="101"/>
      <c r="J34" s="163" t="s">
        <v>59</v>
      </c>
      <c r="K34" s="52">
        <v>53700000</v>
      </c>
      <c r="L34" s="19">
        <f t="shared" si="9"/>
        <v>53700000</v>
      </c>
      <c r="M34" s="119">
        <f t="shared" si="10"/>
        <v>0</v>
      </c>
      <c r="N34" s="107">
        <f t="shared" ref="N34:N41" si="11">M34/K34</f>
        <v>0</v>
      </c>
      <c r="P34" s="208"/>
    </row>
    <row r="35" spans="1:16" ht="24" customHeight="1">
      <c r="A35" s="88"/>
      <c r="B35" s="89"/>
      <c r="C35" s="89"/>
      <c r="D35" s="89"/>
      <c r="E35" s="89"/>
      <c r="F35" s="89"/>
      <c r="G35" s="89"/>
      <c r="H35" s="103"/>
      <c r="I35" s="101"/>
      <c r="J35" s="163" t="s">
        <v>75</v>
      </c>
      <c r="K35" s="52">
        <v>93855000</v>
      </c>
      <c r="L35" s="19">
        <f t="shared" si="9"/>
        <v>93855000</v>
      </c>
      <c r="M35" s="119">
        <f t="shared" si="10"/>
        <v>0</v>
      </c>
      <c r="N35" s="107">
        <f t="shared" si="11"/>
        <v>0</v>
      </c>
    </row>
    <row r="36" spans="1:16" ht="24" customHeight="1">
      <c r="A36" s="88"/>
      <c r="B36" s="89"/>
      <c r="C36" s="89"/>
      <c r="D36" s="89"/>
      <c r="E36" s="89"/>
      <c r="F36" s="89"/>
      <c r="G36" s="89"/>
      <c r="H36" s="104"/>
      <c r="I36" s="101"/>
      <c r="J36" s="163" t="s">
        <v>76</v>
      </c>
      <c r="K36" s="52">
        <v>53520000</v>
      </c>
      <c r="L36" s="19">
        <f t="shared" si="9"/>
        <v>53520000</v>
      </c>
      <c r="M36" s="119">
        <f t="shared" si="10"/>
        <v>0</v>
      </c>
      <c r="N36" s="107">
        <f t="shared" si="11"/>
        <v>0</v>
      </c>
    </row>
    <row r="37" spans="1:16" ht="24" customHeight="1">
      <c r="A37" s="88"/>
      <c r="B37" s="89"/>
      <c r="C37" s="89"/>
      <c r="D37" s="89"/>
      <c r="E37" s="89"/>
      <c r="F37" s="89"/>
      <c r="G37" s="89"/>
      <c r="H37" s="104"/>
      <c r="I37" s="101"/>
      <c r="J37" s="163" t="s">
        <v>78</v>
      </c>
      <c r="K37" s="52">
        <v>63660000</v>
      </c>
      <c r="L37" s="19">
        <f t="shared" si="9"/>
        <v>63660000</v>
      </c>
      <c r="M37" s="119">
        <f t="shared" si="10"/>
        <v>0</v>
      </c>
      <c r="N37" s="107">
        <f t="shared" si="11"/>
        <v>0</v>
      </c>
    </row>
    <row r="38" spans="1:16" ht="24" customHeight="1">
      <c r="A38" s="88"/>
      <c r="B38" s="89"/>
      <c r="C38" s="89"/>
      <c r="D38" s="89"/>
      <c r="E38" s="89"/>
      <c r="F38" s="89"/>
      <c r="G38" s="89"/>
      <c r="H38" s="104"/>
      <c r="I38" s="101"/>
      <c r="J38" s="163" t="s">
        <v>77</v>
      </c>
      <c r="K38" s="52">
        <v>156800000</v>
      </c>
      <c r="L38" s="19">
        <f t="shared" si="9"/>
        <v>156800000</v>
      </c>
      <c r="M38" s="119">
        <f t="shared" si="10"/>
        <v>0</v>
      </c>
      <c r="N38" s="107">
        <f t="shared" si="11"/>
        <v>0</v>
      </c>
    </row>
    <row r="39" spans="1:16" ht="24" customHeight="1">
      <c r="A39" s="88"/>
      <c r="B39" s="89"/>
      <c r="C39" s="89"/>
      <c r="D39" s="89"/>
      <c r="E39" s="89"/>
      <c r="F39" s="89"/>
      <c r="G39" s="89"/>
      <c r="H39" s="104"/>
      <c r="I39" s="101"/>
      <c r="J39" s="193" t="s">
        <v>97</v>
      </c>
      <c r="K39" s="52">
        <v>3160112000</v>
      </c>
      <c r="L39" s="19">
        <v>2189889265</v>
      </c>
      <c r="M39" s="119">
        <v>-970222735</v>
      </c>
      <c r="N39" s="107">
        <f t="shared" si="11"/>
        <v>-0.30702162929668314</v>
      </c>
      <c r="P39" s="136"/>
    </row>
    <row r="40" spans="1:16" ht="24" customHeight="1">
      <c r="A40" s="88"/>
      <c r="B40" s="89"/>
      <c r="C40" s="89"/>
      <c r="D40" s="89"/>
      <c r="E40" s="89"/>
      <c r="F40" s="89"/>
      <c r="G40" s="89"/>
      <c r="H40" s="104"/>
      <c r="I40" s="197"/>
      <c r="J40" s="195" t="s">
        <v>98</v>
      </c>
      <c r="K40" s="52">
        <v>1845900000</v>
      </c>
      <c r="L40" s="19">
        <v>1670624070</v>
      </c>
      <c r="M40" s="119">
        <f t="shared" si="10"/>
        <v>-175275930</v>
      </c>
      <c r="N40" s="107">
        <f t="shared" si="11"/>
        <v>-9.495418495043069E-2</v>
      </c>
      <c r="P40" s="136"/>
    </row>
    <row r="41" spans="1:16" ht="24" customHeight="1">
      <c r="A41" s="88"/>
      <c r="B41" s="89"/>
      <c r="C41" s="89"/>
      <c r="D41" s="89"/>
      <c r="E41" s="89"/>
      <c r="F41" s="89"/>
      <c r="G41" s="89"/>
      <c r="H41" s="104"/>
      <c r="I41" s="197"/>
      <c r="J41" s="196" t="s">
        <v>79</v>
      </c>
      <c r="K41" s="203">
        <v>86543000</v>
      </c>
      <c r="L41" s="19">
        <f t="shared" si="9"/>
        <v>86543000</v>
      </c>
      <c r="M41" s="119">
        <f t="shared" si="10"/>
        <v>0</v>
      </c>
      <c r="N41" s="107">
        <f t="shared" si="11"/>
        <v>0</v>
      </c>
      <c r="P41" s="136"/>
    </row>
    <row r="42" spans="1:16" ht="24" customHeight="1">
      <c r="A42" s="88"/>
      <c r="B42" s="89"/>
      <c r="C42" s="89"/>
      <c r="D42" s="89"/>
      <c r="E42" s="89"/>
      <c r="F42" s="89"/>
      <c r="G42" s="89"/>
      <c r="H42" s="104"/>
      <c r="I42" s="101"/>
      <c r="J42" s="163" t="s">
        <v>62</v>
      </c>
      <c r="K42" s="52">
        <v>20857000</v>
      </c>
      <c r="L42" s="19">
        <v>20857000</v>
      </c>
      <c r="M42" s="119"/>
      <c r="N42" s="107">
        <f t="shared" ref="N42:N53" si="12">M42/K42</f>
        <v>0</v>
      </c>
    </row>
    <row r="43" spans="1:16" ht="24" customHeight="1">
      <c r="A43" s="88"/>
      <c r="B43" s="89"/>
      <c r="C43" s="89"/>
      <c r="D43" s="89"/>
      <c r="E43" s="89"/>
      <c r="F43" s="89"/>
      <c r="G43" s="89"/>
      <c r="H43" s="104"/>
      <c r="I43" s="101"/>
      <c r="J43" s="163" t="s">
        <v>80</v>
      </c>
      <c r="K43" s="52">
        <v>18500000</v>
      </c>
      <c r="L43" s="19">
        <v>18500000</v>
      </c>
      <c r="M43" s="119"/>
      <c r="N43" s="107">
        <f t="shared" si="12"/>
        <v>0</v>
      </c>
      <c r="P43" s="136"/>
    </row>
    <row r="44" spans="1:16" ht="24" customHeight="1">
      <c r="A44" s="88"/>
      <c r="B44" s="89"/>
      <c r="C44" s="89"/>
      <c r="D44" s="89"/>
      <c r="E44" s="89"/>
      <c r="F44" s="89"/>
      <c r="G44" s="89"/>
      <c r="H44" s="104"/>
      <c r="I44" s="101"/>
      <c r="J44" s="163" t="s">
        <v>60</v>
      </c>
      <c r="K44" s="52">
        <v>14000000</v>
      </c>
      <c r="L44" s="19">
        <f t="shared" si="9"/>
        <v>14000000</v>
      </c>
      <c r="M44" s="119">
        <f t="shared" si="10"/>
        <v>0</v>
      </c>
      <c r="N44" s="107">
        <f t="shared" si="12"/>
        <v>0</v>
      </c>
    </row>
    <row r="45" spans="1:16" ht="24" customHeight="1">
      <c r="A45" s="88"/>
      <c r="B45" s="89"/>
      <c r="C45" s="89"/>
      <c r="D45" s="89"/>
      <c r="E45" s="89"/>
      <c r="F45" s="121"/>
      <c r="G45" s="89"/>
      <c r="H45" s="104"/>
      <c r="I45" s="101"/>
      <c r="J45" s="163" t="s">
        <v>61</v>
      </c>
      <c r="K45" s="52">
        <v>26915000</v>
      </c>
      <c r="L45" s="19">
        <f t="shared" si="9"/>
        <v>26915000</v>
      </c>
      <c r="M45" s="119">
        <f t="shared" si="10"/>
        <v>0</v>
      </c>
      <c r="N45" s="107">
        <f t="shared" si="12"/>
        <v>0</v>
      </c>
    </row>
    <row r="46" spans="1:16" ht="24" customHeight="1">
      <c r="A46" s="88"/>
      <c r="B46" s="89"/>
      <c r="C46" s="89"/>
      <c r="D46" s="89"/>
      <c r="E46" s="89"/>
      <c r="F46" s="122"/>
      <c r="G46" s="89"/>
      <c r="H46" s="104"/>
      <c r="I46" s="104"/>
      <c r="J46" s="210" t="s">
        <v>93</v>
      </c>
      <c r="K46" s="52">
        <v>79710000</v>
      </c>
      <c r="L46" s="19">
        <v>78906830</v>
      </c>
      <c r="M46" s="119">
        <f t="shared" si="10"/>
        <v>-803170</v>
      </c>
      <c r="N46" s="107">
        <f t="shared" si="12"/>
        <v>-1.0076151047547359E-2</v>
      </c>
    </row>
    <row r="47" spans="1:16" ht="24" customHeight="1">
      <c r="A47" s="88"/>
      <c r="B47" s="89"/>
      <c r="C47" s="89"/>
      <c r="D47" s="89"/>
      <c r="E47" s="120"/>
      <c r="F47" s="89"/>
      <c r="G47" s="89"/>
      <c r="H47" s="104"/>
      <c r="I47" s="101"/>
      <c r="J47" s="163" t="s">
        <v>65</v>
      </c>
      <c r="K47" s="52">
        <v>10000000</v>
      </c>
      <c r="L47" s="19">
        <f t="shared" si="9"/>
        <v>10000000</v>
      </c>
      <c r="M47" s="119">
        <f t="shared" si="10"/>
        <v>0</v>
      </c>
      <c r="N47" s="107">
        <f t="shared" si="12"/>
        <v>0</v>
      </c>
    </row>
    <row r="48" spans="1:16" ht="24" customHeight="1">
      <c r="A48" s="88"/>
      <c r="B48" s="89"/>
      <c r="C48" s="89"/>
      <c r="D48" s="89"/>
      <c r="E48" s="120"/>
      <c r="F48" s="89"/>
      <c r="G48" s="89"/>
      <c r="H48" s="104"/>
      <c r="I48" s="101"/>
      <c r="J48" s="163" t="s">
        <v>63</v>
      </c>
      <c r="K48" s="52">
        <v>76000000</v>
      </c>
      <c r="L48" s="19">
        <v>75429560</v>
      </c>
      <c r="M48" s="119">
        <f t="shared" si="10"/>
        <v>-570440</v>
      </c>
      <c r="N48" s="107">
        <f t="shared" si="12"/>
        <v>-7.5057894736842105E-3</v>
      </c>
    </row>
    <row r="49" spans="1:16" ht="24" customHeight="1">
      <c r="A49" s="88"/>
      <c r="B49" s="89"/>
      <c r="C49" s="89"/>
      <c r="D49" s="89"/>
      <c r="E49" s="120"/>
      <c r="F49" s="89"/>
      <c r="G49" s="89"/>
      <c r="H49" s="104"/>
      <c r="I49" s="101"/>
      <c r="J49" s="163" t="s">
        <v>82</v>
      </c>
      <c r="K49" s="52">
        <v>10000000</v>
      </c>
      <c r="L49" s="19">
        <f t="shared" si="9"/>
        <v>10000000</v>
      </c>
      <c r="M49" s="119">
        <f t="shared" si="10"/>
        <v>0</v>
      </c>
      <c r="N49" s="107">
        <f t="shared" si="12"/>
        <v>0</v>
      </c>
    </row>
    <row r="50" spans="1:16" ht="24" customHeight="1">
      <c r="A50" s="88"/>
      <c r="B50" s="89"/>
      <c r="C50" s="89"/>
      <c r="D50" s="89"/>
      <c r="E50" s="120"/>
      <c r="F50" s="89"/>
      <c r="G50" s="89"/>
      <c r="H50" s="104"/>
      <c r="I50" s="101"/>
      <c r="J50" s="164" t="s">
        <v>81</v>
      </c>
      <c r="K50" s="52">
        <v>13000000</v>
      </c>
      <c r="L50" s="19">
        <f t="shared" ref="L50:L54" si="13">K50</f>
        <v>13000000</v>
      </c>
      <c r="M50" s="119">
        <f t="shared" si="10"/>
        <v>0</v>
      </c>
      <c r="N50" s="107">
        <f t="shared" si="12"/>
        <v>0</v>
      </c>
    </row>
    <row r="51" spans="1:16" ht="24" customHeight="1">
      <c r="A51" s="88"/>
      <c r="B51" s="89"/>
      <c r="C51" s="89"/>
      <c r="D51" s="89"/>
      <c r="E51" s="120"/>
      <c r="F51" s="89"/>
      <c r="G51" s="89"/>
      <c r="H51" s="104"/>
      <c r="I51" s="101"/>
      <c r="J51" s="164" t="s">
        <v>85</v>
      </c>
      <c r="K51" s="52">
        <v>46406000</v>
      </c>
      <c r="L51" s="19">
        <f t="shared" si="13"/>
        <v>46406000</v>
      </c>
      <c r="M51" s="119">
        <f t="shared" si="10"/>
        <v>0</v>
      </c>
      <c r="N51" s="107">
        <f t="shared" si="12"/>
        <v>0</v>
      </c>
    </row>
    <row r="52" spans="1:16" ht="24" customHeight="1">
      <c r="A52" s="88"/>
      <c r="B52" s="89"/>
      <c r="C52" s="89"/>
      <c r="D52" s="89"/>
      <c r="E52" s="89"/>
      <c r="F52" s="89"/>
      <c r="G52" s="89"/>
      <c r="H52" s="104"/>
      <c r="I52" s="101"/>
      <c r="J52" s="164" t="s">
        <v>84</v>
      </c>
      <c r="K52" s="52">
        <v>15609000</v>
      </c>
      <c r="L52" s="19">
        <f t="shared" si="13"/>
        <v>15609000</v>
      </c>
      <c r="M52" s="119">
        <f t="shared" si="10"/>
        <v>0</v>
      </c>
      <c r="N52" s="107">
        <f t="shared" si="12"/>
        <v>0</v>
      </c>
    </row>
    <row r="53" spans="1:16" ht="24" customHeight="1">
      <c r="A53" s="88"/>
      <c r="B53" s="89"/>
      <c r="C53" s="89"/>
      <c r="D53" s="89"/>
      <c r="E53" s="89"/>
      <c r="F53" s="120"/>
      <c r="G53" s="89"/>
      <c r="H53" s="104"/>
      <c r="I53" s="101"/>
      <c r="J53" s="164" t="s">
        <v>83</v>
      </c>
      <c r="K53" s="52">
        <v>10747000</v>
      </c>
      <c r="L53" s="19">
        <f t="shared" si="13"/>
        <v>10747000</v>
      </c>
      <c r="M53" s="119">
        <f t="shared" si="10"/>
        <v>0</v>
      </c>
      <c r="N53" s="107">
        <f t="shared" si="12"/>
        <v>0</v>
      </c>
    </row>
    <row r="54" spans="1:16" ht="24" customHeight="1">
      <c r="A54" s="88"/>
      <c r="B54" s="89"/>
      <c r="C54" s="89"/>
      <c r="D54" s="89"/>
      <c r="E54" s="89"/>
      <c r="F54" s="120"/>
      <c r="G54" s="89"/>
      <c r="H54" s="104"/>
      <c r="I54" s="101"/>
      <c r="J54" s="164" t="s">
        <v>86</v>
      </c>
      <c r="K54" s="52">
        <v>2000000</v>
      </c>
      <c r="L54" s="19">
        <f t="shared" si="13"/>
        <v>2000000</v>
      </c>
      <c r="M54" s="119">
        <f t="shared" si="10"/>
        <v>0</v>
      </c>
      <c r="N54" s="107">
        <f t="shared" ref="N54:N62" si="14">M54/K54</f>
        <v>0</v>
      </c>
    </row>
    <row r="55" spans="1:16" ht="35.25" customHeight="1">
      <c r="A55" s="88"/>
      <c r="B55" s="89"/>
      <c r="C55" s="89"/>
      <c r="D55" s="89"/>
      <c r="E55" s="89"/>
      <c r="F55" s="120"/>
      <c r="G55" s="89"/>
      <c r="H55" s="104"/>
      <c r="I55" s="101"/>
      <c r="J55" s="204" t="s">
        <v>102</v>
      </c>
      <c r="K55" s="185">
        <v>3000000</v>
      </c>
      <c r="L55" s="185">
        <f>K55</f>
        <v>3000000</v>
      </c>
      <c r="M55" s="184">
        <f>L55-K55</f>
        <v>0</v>
      </c>
      <c r="N55" s="186">
        <f t="shared" si="14"/>
        <v>0</v>
      </c>
    </row>
    <row r="56" spans="1:16" ht="27" customHeight="1" thickBot="1">
      <c r="A56" s="88"/>
      <c r="B56" s="89"/>
      <c r="D56" s="89"/>
      <c r="E56" s="89"/>
      <c r="F56" s="120"/>
      <c r="G56" s="89"/>
      <c r="H56" s="105"/>
      <c r="I56" s="99"/>
      <c r="J56" s="194" t="s">
        <v>103</v>
      </c>
      <c r="K56" s="205">
        <f>28902600+100000+1049455</f>
        <v>30052055</v>
      </c>
      <c r="L56" s="205">
        <f>K56</f>
        <v>30052055</v>
      </c>
      <c r="M56" s="139">
        <f>L56-K56</f>
        <v>0</v>
      </c>
      <c r="N56" s="186">
        <f t="shared" si="14"/>
        <v>0</v>
      </c>
    </row>
    <row r="57" spans="1:16" ht="26.25" customHeight="1" thickBot="1">
      <c r="A57" s="88"/>
      <c r="B57" s="89"/>
      <c r="C57" s="89"/>
      <c r="D57" s="89"/>
      <c r="E57" s="89"/>
      <c r="F57" s="120"/>
      <c r="G57" s="89"/>
      <c r="H57" s="83" t="s">
        <v>109</v>
      </c>
      <c r="I57" s="84"/>
      <c r="J57" s="92"/>
      <c r="K57" s="85">
        <f>SUM(K59:K59)</f>
        <v>4601178</v>
      </c>
      <c r="L57" s="85">
        <f>SUM(L59:L59)</f>
        <v>0</v>
      </c>
      <c r="M57" s="116">
        <f t="shared" ref="M57:M61" si="15">L57-K57</f>
        <v>-4601178</v>
      </c>
      <c r="N57" s="86">
        <f t="shared" si="14"/>
        <v>-1</v>
      </c>
    </row>
    <row r="58" spans="1:16" ht="27" customHeight="1" thickBot="1">
      <c r="A58" s="88"/>
      <c r="B58" s="89"/>
      <c r="C58" s="89"/>
      <c r="D58" s="89"/>
      <c r="E58" s="89"/>
      <c r="F58" s="120"/>
      <c r="G58" s="89"/>
      <c r="H58" s="124"/>
      <c r="I58" s="126" t="s">
        <v>109</v>
      </c>
      <c r="J58" s="157"/>
      <c r="K58" s="47">
        <f>SUM(K59:K59)</f>
        <v>4601178</v>
      </c>
      <c r="L58" s="47">
        <f>SUM(L59:L59)</f>
        <v>0</v>
      </c>
      <c r="M58" s="112">
        <f t="shared" si="15"/>
        <v>-4601178</v>
      </c>
      <c r="N58" s="48">
        <f t="shared" si="14"/>
        <v>-1</v>
      </c>
    </row>
    <row r="59" spans="1:16" ht="24" customHeight="1" thickBot="1">
      <c r="A59" s="88"/>
      <c r="B59" s="89"/>
      <c r="C59" s="89"/>
      <c r="D59" s="89"/>
      <c r="E59" s="89"/>
      <c r="F59" s="120"/>
      <c r="G59" s="89"/>
      <c r="H59" s="125"/>
      <c r="I59" s="125"/>
      <c r="J59" s="158" t="s">
        <v>108</v>
      </c>
      <c r="K59" s="64">
        <f>489092+3210+1616+4107260</f>
        <v>4601178</v>
      </c>
      <c r="L59" s="64">
        <v>0</v>
      </c>
      <c r="M59" s="115">
        <f t="shared" si="15"/>
        <v>-4601178</v>
      </c>
      <c r="N59" s="48">
        <f t="shared" si="14"/>
        <v>-1</v>
      </c>
    </row>
    <row r="60" spans="1:16" ht="24" customHeight="1" thickBot="1">
      <c r="A60" s="88"/>
      <c r="B60" s="89"/>
      <c r="C60" s="89"/>
      <c r="D60" s="89"/>
      <c r="E60" s="89"/>
      <c r="F60" s="120"/>
      <c r="G60" s="89"/>
      <c r="H60" s="83" t="s">
        <v>47</v>
      </c>
      <c r="I60" s="84"/>
      <c r="J60" s="92"/>
      <c r="K60" s="85">
        <f>K62</f>
        <v>4014039</v>
      </c>
      <c r="L60" s="85">
        <f>L62</f>
        <v>4014039</v>
      </c>
      <c r="M60" s="116">
        <f t="shared" si="15"/>
        <v>0</v>
      </c>
      <c r="N60" s="86">
        <f t="shared" si="14"/>
        <v>0</v>
      </c>
      <c r="O60" s="136"/>
      <c r="P60" s="136"/>
    </row>
    <row r="61" spans="1:16" ht="24" customHeight="1" thickBot="1">
      <c r="A61" s="88"/>
      <c r="B61" s="89"/>
      <c r="C61" s="89"/>
      <c r="D61" s="89"/>
      <c r="E61" s="89"/>
      <c r="F61" s="120"/>
      <c r="G61" s="89"/>
      <c r="H61" s="93"/>
      <c r="I61" s="108" t="s">
        <v>47</v>
      </c>
      <c r="J61" s="165"/>
      <c r="K61" s="47">
        <f>K62</f>
        <v>4014039</v>
      </c>
      <c r="L61" s="47">
        <f>L62</f>
        <v>4014039</v>
      </c>
      <c r="M61" s="112">
        <f t="shared" si="15"/>
        <v>0</v>
      </c>
      <c r="N61" s="48">
        <f t="shared" si="14"/>
        <v>0</v>
      </c>
      <c r="O61" s="136"/>
      <c r="P61" s="136"/>
    </row>
    <row r="62" spans="1:16" ht="24" customHeight="1" thickBot="1">
      <c r="A62" s="88"/>
      <c r="B62" s="89"/>
      <c r="C62" s="89"/>
      <c r="D62" s="89"/>
      <c r="E62" s="89"/>
      <c r="F62" s="120"/>
      <c r="G62" s="89"/>
      <c r="H62" s="94"/>
      <c r="I62" s="109"/>
      <c r="J62" s="166" t="s">
        <v>64</v>
      </c>
      <c r="K62" s="134">
        <v>4014039</v>
      </c>
      <c r="L62" s="134">
        <v>4014039</v>
      </c>
      <c r="M62" s="135">
        <v>0</v>
      </c>
      <c r="N62" s="33">
        <f t="shared" si="14"/>
        <v>0</v>
      </c>
    </row>
    <row r="63" spans="1:16" ht="24" customHeight="1">
      <c r="A63" s="73"/>
      <c r="B63" s="74"/>
      <c r="C63" s="74"/>
      <c r="D63" s="74"/>
      <c r="E63" s="74"/>
      <c r="F63" s="123"/>
      <c r="G63" s="74"/>
    </row>
    <row r="64" spans="1:16" ht="24" customHeight="1">
      <c r="A64" s="73"/>
      <c r="B64" s="74"/>
      <c r="C64" s="74"/>
      <c r="D64" s="74"/>
      <c r="E64" s="74"/>
      <c r="F64" s="74"/>
      <c r="G64" s="74"/>
    </row>
    <row r="65" spans="1:13" ht="24" customHeight="1">
      <c r="A65" s="89"/>
      <c r="B65" s="89"/>
      <c r="C65" s="89"/>
      <c r="D65" s="89"/>
      <c r="E65" s="89"/>
      <c r="F65" s="89"/>
      <c r="G65" s="89"/>
    </row>
    <row r="66" spans="1:13" ht="24" customHeight="1">
      <c r="A66" s="89"/>
      <c r="B66" s="89"/>
      <c r="C66" s="89"/>
      <c r="D66" s="89"/>
      <c r="E66" s="89"/>
      <c r="F66" s="89"/>
      <c r="G66" s="89"/>
      <c r="I66" s="6"/>
    </row>
    <row r="67" spans="1:13" ht="24" customHeight="1">
      <c r="A67" s="89"/>
      <c r="B67" s="89"/>
      <c r="C67" s="89"/>
      <c r="D67" s="89"/>
      <c r="E67" s="89"/>
      <c r="F67" s="89"/>
      <c r="G67" s="89"/>
    </row>
    <row r="68" spans="1:13" ht="24" customHeight="1">
      <c r="A68" s="95"/>
      <c r="B68" s="96"/>
      <c r="C68" s="96"/>
      <c r="D68" s="97"/>
      <c r="E68" s="97"/>
      <c r="F68" s="98"/>
      <c r="G68" s="95"/>
      <c r="K68" s="136"/>
    </row>
    <row r="69" spans="1:13" ht="24" customHeight="1">
      <c r="A69" s="231"/>
      <c r="B69" s="231"/>
      <c r="C69" s="231"/>
      <c r="D69" s="97"/>
      <c r="E69" s="97"/>
      <c r="F69" s="97"/>
      <c r="G69" s="95"/>
      <c r="K69" s="136"/>
    </row>
    <row r="70" spans="1:13" ht="24" customHeight="1">
      <c r="A70" s="95"/>
      <c r="B70" s="231"/>
      <c r="C70" s="231"/>
      <c r="D70" s="97"/>
      <c r="E70" s="97"/>
      <c r="F70" s="97"/>
      <c r="G70" s="95"/>
      <c r="K70" s="206"/>
    </row>
    <row r="71" spans="1:13" ht="24" customHeight="1">
      <c r="A71" s="95"/>
      <c r="B71" s="96"/>
      <c r="C71" s="96"/>
      <c r="D71" s="97"/>
      <c r="E71" s="97"/>
      <c r="F71" s="98"/>
      <c r="G71" s="95"/>
      <c r="M71" s="136"/>
    </row>
    <row r="72" spans="1:13" ht="24" customHeight="1">
      <c r="A72" s="231"/>
      <c r="B72" s="231"/>
      <c r="C72" s="231"/>
      <c r="D72" s="97"/>
      <c r="E72" s="130"/>
      <c r="F72" s="97"/>
      <c r="G72" s="95"/>
    </row>
    <row r="73" spans="1:13">
      <c r="A73" s="95"/>
      <c r="B73" s="231"/>
      <c r="C73" s="231"/>
      <c r="D73" s="97"/>
      <c r="E73" s="97"/>
      <c r="F73" s="97"/>
      <c r="G73" s="95"/>
    </row>
    <row r="74" spans="1:13">
      <c r="A74" s="95"/>
      <c r="B74" s="96"/>
      <c r="C74" s="96"/>
      <c r="D74" s="97"/>
      <c r="E74" s="97"/>
      <c r="F74" s="98"/>
      <c r="G74" s="95"/>
    </row>
    <row r="75" spans="1:13">
      <c r="A75" s="74"/>
      <c r="B75" s="74"/>
      <c r="C75" s="74"/>
      <c r="D75" s="74"/>
      <c r="E75" s="74"/>
      <c r="F75" s="74"/>
      <c r="G75" s="74"/>
    </row>
  </sheetData>
  <mergeCells count="28">
    <mergeCell ref="D1:L1"/>
    <mergeCell ref="A2:D2"/>
    <mergeCell ref="K2:N2"/>
    <mergeCell ref="A3:G3"/>
    <mergeCell ref="H3:N3"/>
    <mergeCell ref="M4:N4"/>
    <mergeCell ref="A6:C6"/>
    <mergeCell ref="H6:J6"/>
    <mergeCell ref="A7:C7"/>
    <mergeCell ref="A19:C19"/>
    <mergeCell ref="A17:C17"/>
    <mergeCell ref="F4:G4"/>
    <mergeCell ref="H4:H5"/>
    <mergeCell ref="I4:I5"/>
    <mergeCell ref="J4:J5"/>
    <mergeCell ref="A4:A5"/>
    <mergeCell ref="B4:B5"/>
    <mergeCell ref="C4:C5"/>
    <mergeCell ref="D4:D5"/>
    <mergeCell ref="A14:C14"/>
    <mergeCell ref="K4:K5"/>
    <mergeCell ref="L4:L5"/>
    <mergeCell ref="A72:C72"/>
    <mergeCell ref="B73:C73"/>
    <mergeCell ref="A69:C69"/>
    <mergeCell ref="B70:C70"/>
    <mergeCell ref="E4:E5"/>
    <mergeCell ref="A21:C21"/>
  </mergeCells>
  <phoneticPr fontId="4" type="noConversion"/>
  <printOptions horizontalCentered="1"/>
  <pageMargins left="0.7" right="0.7" top="0.75" bottom="0.75" header="0.3" footer="0.3"/>
  <pageSetup paperSize="9" scale="38" fitToHeight="0" orientation="portrait" r:id="rId1"/>
  <headerFooter alignWithMargins="0"/>
  <rowBreaks count="1" manualBreakCount="1">
    <brk id="6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예산총괄표</vt:lpstr>
      <vt:lpstr>세입세출결산</vt:lpstr>
      <vt:lpstr>세입세출결산!Print_Area</vt:lpstr>
      <vt:lpstr>세입세출결산!Print_Titles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운영지원01</dc:creator>
  <cp:lastModifiedBy>user</cp:lastModifiedBy>
  <cp:lastPrinted>2020-03-24T10:49:24Z</cp:lastPrinted>
  <dcterms:created xsi:type="dcterms:W3CDTF">2018-03-22T07:21:03Z</dcterms:created>
  <dcterms:modified xsi:type="dcterms:W3CDTF">2020-03-26T08:27:46Z</dcterms:modified>
</cp:coreProperties>
</file>