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1. 결산보고\2019\"/>
    </mc:Choice>
  </mc:AlternateContent>
  <xr:revisionPtr revIDLastSave="0" documentId="13_ncr:1_{52BAE3F1-8F10-4ECB-9806-7B5B2152689E}" xr6:coauthVersionLast="45" xr6:coauthVersionMax="45" xr10:uidLastSave="{00000000-0000-0000-0000-000000000000}"/>
  <bookViews>
    <workbookView xWindow="20160" yWindow="4800" windowWidth="14475" windowHeight="12705" activeTab="2" xr2:uid="{00000000-000D-0000-FFFF-FFFF00000000}"/>
  </bookViews>
  <sheets>
    <sheet name="세입세출결산서" sheetId="1" r:id="rId1"/>
    <sheet name="세입결산서" sheetId="2" r:id="rId2"/>
    <sheet name="세출결산서" sheetId="3" r:id="rId3"/>
  </sheets>
  <definedNames>
    <definedName name="_xlnm._FilterDatabase" localSheetId="0" hidden="1">세입세출결산서!$A$1:$H$1</definedName>
    <definedName name="_xlnm.Print_Titles" localSheetId="2">세출결산서!$1:$5</definedName>
  </definedNames>
  <calcPr calcId="181029"/>
</workbook>
</file>

<file path=xl/calcChain.xml><?xml version="1.0" encoding="utf-8"?>
<calcChain xmlns="http://schemas.openxmlformats.org/spreadsheetml/2006/main">
  <c r="F97" i="3" l="1"/>
  <c r="G97" i="3"/>
  <c r="G96" i="3"/>
  <c r="F96" i="3"/>
  <c r="E97" i="3" l="1"/>
  <c r="E96" i="3"/>
  <c r="G86" i="3"/>
  <c r="F86" i="3"/>
  <c r="E86" i="3"/>
  <c r="H85" i="3"/>
  <c r="H84" i="3"/>
  <c r="G41" i="3"/>
  <c r="F41" i="3"/>
  <c r="E41" i="3"/>
  <c r="H40" i="3"/>
  <c r="H39" i="3"/>
  <c r="D6" i="1"/>
  <c r="D7" i="1"/>
  <c r="D5" i="1"/>
  <c r="H41" i="3" l="1"/>
  <c r="H86" i="3"/>
  <c r="G95" i="3" l="1"/>
  <c r="F95" i="3"/>
  <c r="E95" i="3"/>
  <c r="H94" i="3"/>
  <c r="H93" i="3"/>
  <c r="G92" i="3"/>
  <c r="F92" i="3"/>
  <c r="E92" i="3"/>
  <c r="H91" i="3"/>
  <c r="H90" i="3"/>
  <c r="H95" i="3" l="1"/>
  <c r="H92" i="3"/>
  <c r="G44" i="3"/>
  <c r="F44" i="3"/>
  <c r="E44" i="3"/>
  <c r="H43" i="3"/>
  <c r="H42" i="3"/>
  <c r="H44" i="3" l="1"/>
  <c r="G18" i="2" l="1"/>
  <c r="G21" i="2" s="1"/>
  <c r="G17" i="2"/>
  <c r="G20" i="2" s="1"/>
  <c r="F12" i="2"/>
  <c r="F11" i="2"/>
  <c r="E6" i="2"/>
  <c r="E5" i="2"/>
  <c r="G22" i="2" l="1"/>
  <c r="F19" i="2" l="1"/>
  <c r="G19" i="2"/>
  <c r="E19" i="2"/>
  <c r="F13" i="2"/>
  <c r="G13" i="2"/>
  <c r="E13" i="2"/>
  <c r="F14" i="2"/>
  <c r="G14" i="2"/>
  <c r="F15" i="2"/>
  <c r="F16" i="2" s="1"/>
  <c r="G15" i="2"/>
  <c r="G16" i="2" s="1"/>
  <c r="F8" i="2"/>
  <c r="G8" i="2"/>
  <c r="F9" i="2"/>
  <c r="F10" i="2" s="1"/>
  <c r="G9" i="2"/>
  <c r="G10" i="2" s="1"/>
  <c r="F99" i="3"/>
  <c r="G99" i="3"/>
  <c r="G100" i="3"/>
  <c r="E99" i="3"/>
  <c r="E14" i="3"/>
  <c r="H99" i="3" l="1"/>
  <c r="F100" i="3"/>
  <c r="E100" i="3"/>
  <c r="C8" i="1"/>
  <c r="B8" i="1"/>
  <c r="H100" i="3" l="1"/>
  <c r="F21" i="2"/>
  <c r="E21" i="2"/>
  <c r="F20" i="2"/>
  <c r="E20" i="2"/>
  <c r="E15" i="2"/>
  <c r="E14" i="2"/>
  <c r="E22" i="3"/>
  <c r="G83" i="3"/>
  <c r="F83" i="3"/>
  <c r="E83" i="3"/>
  <c r="H82" i="3"/>
  <c r="H81" i="3"/>
  <c r="E16" i="2" l="1"/>
  <c r="E22" i="2"/>
  <c r="F22" i="2"/>
  <c r="H83" i="3"/>
  <c r="G89" i="3"/>
  <c r="F89" i="3"/>
  <c r="E89" i="3"/>
  <c r="G80" i="3"/>
  <c r="F80" i="3"/>
  <c r="E80" i="3"/>
  <c r="G77" i="3"/>
  <c r="F77" i="3"/>
  <c r="E77" i="3"/>
  <c r="G74" i="3"/>
  <c r="F74" i="3"/>
  <c r="E74" i="3"/>
  <c r="G71" i="3"/>
  <c r="F71" i="3"/>
  <c r="E71" i="3"/>
  <c r="G68" i="3"/>
  <c r="F68" i="3"/>
  <c r="E68" i="3"/>
  <c r="G65" i="3"/>
  <c r="F65" i="3"/>
  <c r="E65" i="3"/>
  <c r="G62" i="3"/>
  <c r="F62" i="3"/>
  <c r="E62" i="3"/>
  <c r="G59" i="3"/>
  <c r="F59" i="3"/>
  <c r="E59" i="3"/>
  <c r="G56" i="3"/>
  <c r="F56" i="3"/>
  <c r="E56" i="3"/>
  <c r="G53" i="3"/>
  <c r="F53" i="3"/>
  <c r="E53" i="3"/>
  <c r="G50" i="3"/>
  <c r="F50" i="3"/>
  <c r="E50" i="3"/>
  <c r="G47" i="3"/>
  <c r="F47" i="3"/>
  <c r="E47" i="3"/>
  <c r="G38" i="3"/>
  <c r="G98" i="3" s="1"/>
  <c r="G101" i="3" s="1"/>
  <c r="F38" i="3"/>
  <c r="E38" i="3"/>
  <c r="G29" i="3"/>
  <c r="F29" i="3"/>
  <c r="E29" i="3"/>
  <c r="G20" i="3"/>
  <c r="F20" i="3"/>
  <c r="E20" i="3"/>
  <c r="G14" i="3"/>
  <c r="F14" i="3"/>
  <c r="G8" i="3"/>
  <c r="F8" i="3"/>
  <c r="E8" i="3"/>
  <c r="H37" i="3"/>
  <c r="H45" i="3"/>
  <c r="H46" i="3"/>
  <c r="H48" i="3"/>
  <c r="H49" i="3"/>
  <c r="H51" i="3"/>
  <c r="H52" i="3"/>
  <c r="H54" i="3"/>
  <c r="H55" i="3"/>
  <c r="H57" i="3"/>
  <c r="H58" i="3"/>
  <c r="H60" i="3"/>
  <c r="H61" i="3"/>
  <c r="H63" i="3"/>
  <c r="H64" i="3"/>
  <c r="H66" i="3"/>
  <c r="H67" i="3"/>
  <c r="G31" i="3"/>
  <c r="G34" i="3" s="1"/>
  <c r="F31" i="3"/>
  <c r="F34" i="3" s="1"/>
  <c r="E31" i="3"/>
  <c r="E34" i="3" s="1"/>
  <c r="G30" i="3"/>
  <c r="G33" i="3" s="1"/>
  <c r="F30" i="3"/>
  <c r="F33" i="3" s="1"/>
  <c r="E30" i="3"/>
  <c r="E33" i="3" s="1"/>
  <c r="G22" i="3"/>
  <c r="F22" i="3"/>
  <c r="G21" i="3"/>
  <c r="F21" i="3"/>
  <c r="E21" i="3"/>
  <c r="G16" i="3"/>
  <c r="F16" i="3"/>
  <c r="E16" i="3"/>
  <c r="G15" i="3"/>
  <c r="F15" i="3"/>
  <c r="E15" i="3"/>
  <c r="G9" i="3"/>
  <c r="G10" i="3"/>
  <c r="F9" i="3"/>
  <c r="F24" i="3" s="1"/>
  <c r="F10" i="3"/>
  <c r="E9" i="3"/>
  <c r="F98" i="3" l="1"/>
  <c r="F101" i="3" s="1"/>
  <c r="E98" i="3"/>
  <c r="E101" i="3" s="1"/>
  <c r="F102" i="3"/>
  <c r="G25" i="3"/>
  <c r="G103" i="3" s="1"/>
  <c r="H34" i="3"/>
  <c r="G24" i="3"/>
  <c r="G102" i="3" s="1"/>
  <c r="H33" i="3"/>
  <c r="F25" i="3"/>
  <c r="F103" i="3" s="1"/>
  <c r="E24" i="3"/>
  <c r="E102" i="3" s="1"/>
  <c r="H47" i="3"/>
  <c r="H59" i="3"/>
  <c r="H68" i="3"/>
  <c r="H56" i="3"/>
  <c r="H62" i="3"/>
  <c r="F11" i="3"/>
  <c r="H50" i="3"/>
  <c r="H38" i="3"/>
  <c r="H53" i="3"/>
  <c r="H65" i="3"/>
  <c r="F17" i="3"/>
  <c r="E17" i="3"/>
  <c r="F32" i="3"/>
  <c r="F35" i="3" s="1"/>
  <c r="G17" i="3"/>
  <c r="E32" i="3"/>
  <c r="E35" i="3" s="1"/>
  <c r="G32" i="3"/>
  <c r="G35" i="3" s="1"/>
  <c r="E23" i="3"/>
  <c r="G23" i="3"/>
  <c r="F23" i="3"/>
  <c r="G11" i="3"/>
  <c r="H96" i="3"/>
  <c r="H88" i="3"/>
  <c r="H87" i="3"/>
  <c r="H80" i="3"/>
  <c r="H79" i="3"/>
  <c r="H78" i="3"/>
  <c r="H77" i="3"/>
  <c r="H76" i="3"/>
  <c r="H75" i="3"/>
  <c r="H74" i="3"/>
  <c r="H73" i="3"/>
  <c r="H72" i="3"/>
  <c r="H71" i="3"/>
  <c r="H70" i="3"/>
  <c r="H69" i="3"/>
  <c r="H36" i="3"/>
  <c r="H31" i="3"/>
  <c r="H30" i="3"/>
  <c r="H29" i="3"/>
  <c r="H28" i="3"/>
  <c r="H27" i="3"/>
  <c r="H22" i="3"/>
  <c r="H21" i="3"/>
  <c r="H20" i="3"/>
  <c r="H19" i="3"/>
  <c r="H18" i="3"/>
  <c r="H16" i="3"/>
  <c r="H15" i="3"/>
  <c r="H14" i="3"/>
  <c r="H13" i="3"/>
  <c r="H12" i="3"/>
  <c r="E10" i="3"/>
  <c r="H9" i="3"/>
  <c r="H7" i="3"/>
  <c r="H6" i="3"/>
  <c r="G24" i="2"/>
  <c r="F24" i="2"/>
  <c r="G23" i="2"/>
  <c r="G25" i="2" s="1"/>
  <c r="F23" i="2"/>
  <c r="F25" i="2" s="1"/>
  <c r="H21" i="2"/>
  <c r="H20" i="2"/>
  <c r="H18" i="2"/>
  <c r="H17" i="2"/>
  <c r="H15" i="2"/>
  <c r="H14" i="2"/>
  <c r="H12" i="2"/>
  <c r="H11" i="2"/>
  <c r="E9" i="2"/>
  <c r="E24" i="2" s="1"/>
  <c r="E8" i="2"/>
  <c r="G7" i="2"/>
  <c r="F7" i="2"/>
  <c r="E7" i="2"/>
  <c r="H6" i="2"/>
  <c r="H5" i="2"/>
  <c r="C15" i="1"/>
  <c r="B15" i="1"/>
  <c r="D14" i="1"/>
  <c r="D13" i="1"/>
  <c r="D12" i="1"/>
  <c r="H101" i="3" l="1"/>
  <c r="G26" i="3"/>
  <c r="G104" i="3" s="1"/>
  <c r="H35" i="3"/>
  <c r="H24" i="3"/>
  <c r="H102" i="3"/>
  <c r="F26" i="3"/>
  <c r="F104" i="3" s="1"/>
  <c r="E11" i="3"/>
  <c r="E26" i="3" s="1"/>
  <c r="E104" i="3" s="1"/>
  <c r="E25" i="3"/>
  <c r="E103" i="3" s="1"/>
  <c r="E23" i="2"/>
  <c r="E25" i="2" s="1"/>
  <c r="E10" i="2"/>
  <c r="H11" i="3"/>
  <c r="H19" i="2"/>
  <c r="H17" i="3"/>
  <c r="D15" i="1"/>
  <c r="D8" i="1"/>
  <c r="H24" i="2"/>
  <c r="H7" i="2"/>
  <c r="H13" i="2"/>
  <c r="H32" i="3"/>
  <c r="H23" i="3"/>
  <c r="H8" i="3"/>
  <c r="H98" i="3"/>
  <c r="H16" i="2"/>
  <c r="H10" i="3"/>
  <c r="H89" i="3"/>
  <c r="H97" i="3"/>
  <c r="H8" i="2"/>
  <c r="H9" i="2"/>
  <c r="H26" i="3" l="1"/>
  <c r="H25" i="3"/>
  <c r="H103" i="3"/>
  <c r="H23" i="2"/>
  <c r="H104" i="3"/>
  <c r="H22" i="2"/>
  <c r="H25" i="2"/>
  <c r="H10" i="2"/>
</calcChain>
</file>

<file path=xl/sharedStrings.xml><?xml version="1.0" encoding="utf-8"?>
<sst xmlns="http://schemas.openxmlformats.org/spreadsheetml/2006/main" count="215" uniqueCount="95">
  <si>
    <t>1)세입</t>
    <phoneticPr fontId="2" type="noConversion"/>
  </si>
  <si>
    <t>(단위:원)</t>
    <phoneticPr fontId="2" type="noConversion"/>
  </si>
  <si>
    <t>2)세출</t>
    <phoneticPr fontId="2" type="noConversion"/>
  </si>
  <si>
    <t>과 목</t>
    <phoneticPr fontId="2" type="noConversion"/>
  </si>
  <si>
    <t>증감</t>
    <phoneticPr fontId="2" type="noConversion"/>
  </si>
  <si>
    <t>보조금수입</t>
    <phoneticPr fontId="2" type="noConversion"/>
  </si>
  <si>
    <t>사무비</t>
    <phoneticPr fontId="2" type="noConversion"/>
  </si>
  <si>
    <t>후원금</t>
    <phoneticPr fontId="2" type="noConversion"/>
  </si>
  <si>
    <t>자부담</t>
    <phoneticPr fontId="2" type="noConversion"/>
  </si>
  <si>
    <t>재산조성비</t>
    <phoneticPr fontId="2" type="noConversion"/>
  </si>
  <si>
    <t>계</t>
    <phoneticPr fontId="2" type="noConversion"/>
  </si>
  <si>
    <t>사업비</t>
    <phoneticPr fontId="2" type="noConversion"/>
  </si>
  <si>
    <t>관</t>
  </si>
  <si>
    <t>항</t>
  </si>
  <si>
    <t>목</t>
    <phoneticPr fontId="3" type="noConversion"/>
  </si>
  <si>
    <t>구분</t>
  </si>
  <si>
    <t>정부보조금</t>
    <phoneticPr fontId="3" type="noConversion"/>
  </si>
  <si>
    <t>법인부담금</t>
    <phoneticPr fontId="3" type="noConversion"/>
  </si>
  <si>
    <t>후원금</t>
    <phoneticPr fontId="3" type="noConversion"/>
  </si>
  <si>
    <t>계</t>
  </si>
  <si>
    <t xml:space="preserve">
보
조
금
수
입</t>
    <phoneticPr fontId="3" type="noConversion"/>
  </si>
  <si>
    <t>예산</t>
    <phoneticPr fontId="3" type="noConversion"/>
  </si>
  <si>
    <t>결산</t>
    <phoneticPr fontId="3" type="noConversion"/>
  </si>
  <si>
    <t>증감</t>
    <phoneticPr fontId="3" type="noConversion"/>
  </si>
  <si>
    <t>소계</t>
    <phoneticPr fontId="3" type="noConversion"/>
  </si>
  <si>
    <t>증감</t>
    <phoneticPr fontId="3" type="noConversion"/>
  </si>
  <si>
    <t>전
입
금</t>
    <phoneticPr fontId="3" type="noConversion"/>
  </si>
  <si>
    <t>법인
전입금</t>
    <phoneticPr fontId="3" type="noConversion"/>
  </si>
  <si>
    <t>예산</t>
    <phoneticPr fontId="3" type="noConversion"/>
  </si>
  <si>
    <t>결산</t>
    <phoneticPr fontId="3" type="noConversion"/>
  </si>
  <si>
    <t>소계</t>
    <phoneticPr fontId="2" type="noConversion"/>
  </si>
  <si>
    <t>총계</t>
  </si>
  <si>
    <t>세               출</t>
    <phoneticPr fontId="2" type="noConversion"/>
  </si>
  <si>
    <t>목</t>
  </si>
  <si>
    <t>정부보조</t>
  </si>
  <si>
    <t>법인부담</t>
  </si>
  <si>
    <t>후원금</t>
  </si>
  <si>
    <t>인건비</t>
  </si>
  <si>
    <t>예산</t>
  </si>
  <si>
    <t>결산</t>
  </si>
  <si>
    <t>증감</t>
  </si>
  <si>
    <t>예산</t>
    <phoneticPr fontId="2" type="noConversion"/>
  </si>
  <si>
    <t>결산</t>
    <phoneticPr fontId="2" type="noConversion"/>
  </si>
  <si>
    <t>재산
조성비</t>
    <phoneticPr fontId="2" type="noConversion"/>
  </si>
  <si>
    <t>시설비</t>
  </si>
  <si>
    <t>사업비</t>
  </si>
  <si>
    <t>자활근로사업</t>
    <phoneticPr fontId="2" type="noConversion"/>
  </si>
  <si>
    <t>급여, 보험료,
퇴직금, 제수당,
기타후생경비</t>
    <phoneticPr fontId="2" type="noConversion"/>
  </si>
  <si>
    <t>여비, 수용비,
공공요금, 차량비,
제세공과금,
기타운영비</t>
    <phoneticPr fontId="2" type="noConversion"/>
  </si>
  <si>
    <t>다문화가족
화합한마당</t>
    <phoneticPr fontId="2" type="noConversion"/>
  </si>
  <si>
    <t>기관운영비, 회의비</t>
    <phoneticPr fontId="2" type="noConversion"/>
  </si>
  <si>
    <t>운영비</t>
    <phoneticPr fontId="2" type="noConversion"/>
  </si>
  <si>
    <t>(단위 : 원)</t>
    <phoneticPr fontId="3" type="noConversion"/>
  </si>
  <si>
    <t>(단위 : 원)</t>
    <phoneticPr fontId="2" type="noConversion"/>
  </si>
  <si>
    <t>보
조
금</t>
    <phoneticPr fontId="2" type="noConversion"/>
  </si>
  <si>
    <t>후
원
금
수
입</t>
    <phoneticPr fontId="3" type="noConversion"/>
  </si>
  <si>
    <t>보
조
금
수
입</t>
    <phoneticPr fontId="3" type="noConversion"/>
  </si>
  <si>
    <t>전
입
금</t>
    <phoneticPr fontId="3" type="noConversion"/>
  </si>
  <si>
    <t>아이돌봄지원사업</t>
    <phoneticPr fontId="2" type="noConversion"/>
  </si>
  <si>
    <t>건강한 가정조성
부모교육</t>
    <phoneticPr fontId="2" type="noConversion"/>
  </si>
  <si>
    <t>계</t>
    <phoneticPr fontId="2" type="noConversion"/>
  </si>
  <si>
    <t>소계</t>
    <phoneticPr fontId="2" type="noConversion"/>
  </si>
  <si>
    <t>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</si>
  <si>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</si>
  <si>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</si>
  <si>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</si>
  <si>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사업비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</si>
  <si>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</si>
  <si>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</si>
  <si>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</si>
  <si>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업무
추진비</t>
    <phoneticPr fontId="2" type="noConversion"/>
  </si>
  <si>
    <t>시설비, 자산취득비,
시설장비유지비</t>
    <phoneticPr fontId="2" type="noConversion"/>
  </si>
  <si>
    <t>소계</t>
    <phoneticPr fontId="2" type="noConversion"/>
  </si>
  <si>
    <t>총계</t>
    <phoneticPr fontId="2" type="noConversion"/>
  </si>
  <si>
    <t>취약위기가족
지원사업</t>
    <phoneticPr fontId="2" type="noConversion"/>
  </si>
  <si>
    <t>다문화가족
방문교육사업</t>
    <phoneticPr fontId="2" type="noConversion"/>
  </si>
  <si>
    <t>다문화가족 자녀
언어발달지원사업</t>
    <phoneticPr fontId="2" type="noConversion"/>
  </si>
  <si>
    <t>이중언어가족
환경조성사업</t>
    <phoneticPr fontId="2" type="noConversion"/>
  </si>
  <si>
    <t>한국어교육운영</t>
    <phoneticPr fontId="2" type="noConversion"/>
  </si>
  <si>
    <t>글로벌마을학당</t>
    <phoneticPr fontId="2" type="noConversion"/>
  </si>
  <si>
    <t>다문화가족
고향나들이</t>
    <phoneticPr fontId="2" type="noConversion"/>
  </si>
  <si>
    <t>다문화청소년
진로지원</t>
    <phoneticPr fontId="2" type="noConversion"/>
  </si>
  <si>
    <t>결혼이민자
직업훈련교육지원</t>
    <phoneticPr fontId="2" type="noConversion"/>
  </si>
  <si>
    <t>결혼이민자
학력지원</t>
    <phoneticPr fontId="2" type="noConversion"/>
  </si>
  <si>
    <t>다문화가족자녀
배움지원사업</t>
    <phoneticPr fontId="2" type="noConversion"/>
  </si>
  <si>
    <t>청년일자리사업</t>
    <phoneticPr fontId="2" type="noConversion"/>
  </si>
  <si>
    <t>후원금</t>
    <phoneticPr fontId="2" type="noConversion"/>
  </si>
  <si>
    <t>2019년도 남원시건강가정∙다문화가족지원센터 세입세출결산서</t>
  </si>
  <si>
    <t>2019년 예산액</t>
  </si>
  <si>
    <t>2019년 결산액</t>
  </si>
  <si>
    <t>2019년도 남원시건강가정∙다문화가족지원센터 세입결산서</t>
  </si>
  <si>
    <t>2019년도 남원시건강가정∙다문화가족지원센터 세출결산서</t>
  </si>
  <si>
    <t>건가∙다문화
운영지원사업</t>
    <phoneticPr fontId="2" type="noConversion"/>
  </si>
  <si>
    <t>공동육아나눔터</t>
    <phoneticPr fontId="2" type="noConversion"/>
  </si>
  <si>
    <t>둘째자녀
무료지원사업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</si>
</sst>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(* #,##0_);_(* \(#,##0\);_(* &quot;-&quot;_);_(@_)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theme="1"/>
      <name val="돋움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3"/>
      <name val="굴림"/>
      <family val="3"/>
      <charset val="129"/>
    </font>
    <font>
      <sz val="15"/>
      <color theme="1"/>
      <name val="굴림"/>
      <family val="3"/>
      <charset val="129"/>
    </font>
    <font>
      <b/>
      <sz val="16"/>
      <color theme="1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5"/>
      <name val="굴림"/>
      <family val="3"/>
      <charset val="129"/>
    </font>
    <font>
      <sz val="10"/>
      <name val="굴림"/>
      <family val="3"/>
      <charset val="129"/>
    </font>
    <font>
      <sz val="10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b/>
      <sz val="10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9" fillId="0" borderId="0" xfId="1" applyFont="1">
      <alignment vertical="center"/>
    </xf>
    <xf numFmtId="41" fontId="11" fillId="0" borderId="21" xfId="1" applyFont="1" applyBorder="1">
      <alignment vertical="center"/>
    </xf>
    <xf numFmtId="41" fontId="11" fillId="0" borderId="22" xfId="1" applyFont="1" applyBorder="1">
      <alignment vertical="center"/>
    </xf>
    <xf numFmtId="41" fontId="11" fillId="0" borderId="8" xfId="1" applyFont="1" applyBorder="1">
      <alignment vertical="center"/>
    </xf>
    <xf numFmtId="41" fontId="11" fillId="0" borderId="17" xfId="1" applyFont="1" applyBorder="1">
      <alignment vertical="center"/>
    </xf>
    <xf numFmtId="41" fontId="12" fillId="0" borderId="8" xfId="1" applyFont="1" applyBorder="1">
      <alignment vertical="center"/>
    </xf>
    <xf numFmtId="41" fontId="14" fillId="0" borderId="10" xfId="1" applyFont="1" applyBorder="1">
      <alignment vertical="center"/>
    </xf>
    <xf numFmtId="41" fontId="14" fillId="0" borderId="11" xfId="1" applyFont="1" applyBorder="1">
      <alignment vertical="center"/>
    </xf>
    <xf numFmtId="41" fontId="11" fillId="0" borderId="5" xfId="1" applyFont="1" applyBorder="1">
      <alignment vertical="center"/>
    </xf>
    <xf numFmtId="41" fontId="11" fillId="0" borderId="6" xfId="1" applyFont="1" applyBorder="1">
      <alignment vertical="center"/>
    </xf>
    <xf numFmtId="41" fontId="13" fillId="4" borderId="3" xfId="1" applyFont="1" applyFill="1" applyBorder="1" applyAlignment="1">
      <alignment horizontal="center" vertical="center"/>
    </xf>
    <xf numFmtId="41" fontId="14" fillId="0" borderId="12" xfId="1" applyFont="1" applyBorder="1">
      <alignment vertical="center"/>
    </xf>
    <xf numFmtId="41" fontId="8" fillId="0" borderId="0" xfId="1" applyFont="1" applyAlignme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3" fillId="4" borderId="1" xfId="1" applyFont="1" applyFill="1" applyBorder="1" applyAlignment="1">
      <alignment horizontal="center" vertical="center"/>
    </xf>
    <xf numFmtId="41" fontId="13" fillId="4" borderId="2" xfId="1" applyFont="1" applyFill="1" applyBorder="1" applyAlignment="1">
      <alignment horizontal="center" vertical="center"/>
    </xf>
    <xf numFmtId="41" fontId="11" fillId="0" borderId="20" xfId="1" applyFont="1" applyBorder="1" applyAlignment="1">
      <alignment horizontal="center" vertical="center"/>
    </xf>
    <xf numFmtId="41" fontId="11" fillId="0" borderId="7" xfId="1" applyFont="1" applyBorder="1" applyAlignment="1">
      <alignment horizontal="center" vertical="center"/>
    </xf>
    <xf numFmtId="41" fontId="12" fillId="0" borderId="7" xfId="1" applyFont="1" applyBorder="1" applyAlignment="1">
      <alignment horizontal="center" vertical="center"/>
    </xf>
    <xf numFmtId="41" fontId="14" fillId="0" borderId="9" xfId="1" applyFont="1" applyBorder="1" applyAlignment="1">
      <alignment horizontal="center" vertical="center"/>
    </xf>
    <xf numFmtId="41" fontId="11" fillId="0" borderId="4" xfId="1" applyFont="1" applyBorder="1" applyAlignment="1">
      <alignment horizontal="center" vertical="center"/>
    </xf>
    <xf numFmtId="41" fontId="13" fillId="0" borderId="0" xfId="1" applyFont="1">
      <alignment vertical="center"/>
    </xf>
    <xf numFmtId="41" fontId="13" fillId="0" borderId="0" xfId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41" fontId="18" fillId="3" borderId="21" xfId="1" applyNumberFormat="1" applyFont="1" applyFill="1" applyBorder="1" applyAlignment="1">
      <alignment horizontal="center" vertical="center" wrapText="1"/>
    </xf>
    <xf numFmtId="41" fontId="18" fillId="3" borderId="22" xfId="1" applyNumberFormat="1" applyFont="1" applyFill="1" applyBorder="1" applyAlignment="1">
      <alignment horizontal="center" vertical="center" wrapText="1"/>
    </xf>
    <xf numFmtId="41" fontId="9" fillId="0" borderId="0" xfId="0" applyNumberFormat="1" applyFont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41" fontId="18" fillId="3" borderId="8" xfId="1" applyNumberFormat="1" applyFont="1" applyFill="1" applyBorder="1" applyAlignment="1">
      <alignment horizontal="center" vertical="center" wrapText="1"/>
    </xf>
    <xf numFmtId="41" fontId="18" fillId="3" borderId="17" xfId="1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41" fontId="18" fillId="2" borderId="8" xfId="1" applyNumberFormat="1" applyFont="1" applyFill="1" applyBorder="1" applyAlignment="1">
      <alignment horizontal="center" vertical="center" wrapText="1"/>
    </xf>
    <xf numFmtId="41" fontId="20" fillId="2" borderId="17" xfId="1" applyNumberFormat="1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41" fontId="18" fillId="6" borderId="8" xfId="1" applyNumberFormat="1" applyFont="1" applyFill="1" applyBorder="1" applyAlignment="1">
      <alignment horizontal="center" vertical="center" wrapText="1"/>
    </xf>
    <xf numFmtId="41" fontId="20" fillId="6" borderId="17" xfId="1" applyNumberFormat="1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41" fontId="18" fillId="3" borderId="14" xfId="1" applyNumberFormat="1" applyFont="1" applyFill="1" applyBorder="1" applyAlignment="1">
      <alignment horizontal="center" vertical="center" wrapText="1"/>
    </xf>
    <xf numFmtId="41" fontId="18" fillId="3" borderId="15" xfId="1" applyNumberFormat="1" applyFont="1" applyFill="1" applyBorder="1" applyAlignment="1">
      <alignment horizontal="center" vertical="center" wrapText="1"/>
    </xf>
    <xf numFmtId="41" fontId="20" fillId="3" borderId="17" xfId="1" applyNumberFormat="1" applyFont="1" applyFill="1" applyBorder="1" applyAlignment="1">
      <alignment horizontal="center" vertical="center" wrapText="1"/>
    </xf>
    <xf numFmtId="41" fontId="18" fillId="6" borderId="10" xfId="1" applyNumberFormat="1" applyFont="1" applyFill="1" applyBorder="1" applyAlignment="1">
      <alignment horizontal="center" vertical="center" wrapText="1"/>
    </xf>
    <xf numFmtId="41" fontId="20" fillId="6" borderId="11" xfId="1" applyNumberFormat="1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41" fontId="21" fillId="2" borderId="8" xfId="0" applyNumberFormat="1" applyFont="1" applyFill="1" applyBorder="1" applyAlignment="1">
      <alignment horizontal="center" vertical="center"/>
    </xf>
    <xf numFmtId="41" fontId="22" fillId="2" borderId="17" xfId="0" applyNumberFormat="1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41" fontId="21" fillId="6" borderId="8" xfId="0" applyNumberFormat="1" applyFont="1" applyFill="1" applyBorder="1" applyAlignment="1">
      <alignment horizontal="center" vertical="center"/>
    </xf>
    <xf numFmtId="41" fontId="22" fillId="6" borderId="17" xfId="0" applyNumberFormat="1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41" fontId="21" fillId="6" borderId="10" xfId="0" applyNumberFormat="1" applyFont="1" applyFill="1" applyBorder="1" applyAlignment="1">
      <alignment horizontal="center" vertical="center"/>
    </xf>
    <xf numFmtId="41" fontId="22" fillId="6" borderId="11" xfId="0" applyNumberFormat="1" applyFont="1" applyFill="1" applyBorder="1" applyAlignment="1">
      <alignment horizontal="center" vertical="center"/>
    </xf>
    <xf numFmtId="0" fontId="17" fillId="4" borderId="1" xfId="1" applyNumberFormat="1" applyFont="1" applyFill="1" applyBorder="1" applyAlignment="1">
      <alignment horizontal="center" vertical="center"/>
    </xf>
    <xf numFmtId="0" fontId="17" fillId="4" borderId="2" xfId="1" applyNumberFormat="1" applyFont="1" applyFill="1" applyBorder="1" applyAlignment="1">
      <alignment horizontal="center" vertical="center"/>
    </xf>
    <xf numFmtId="41" fontId="17" fillId="4" borderId="2" xfId="1" applyFont="1" applyFill="1" applyBorder="1" applyAlignment="1">
      <alignment horizontal="center" vertical="center"/>
    </xf>
    <xf numFmtId="41" fontId="17" fillId="4" borderId="2" xfId="1" applyFont="1" applyFill="1" applyBorder="1" applyAlignment="1">
      <alignment horizontal="center" vertical="center" wrapText="1"/>
    </xf>
    <xf numFmtId="41" fontId="17" fillId="4" borderId="3" xfId="1" applyFont="1" applyFill="1" applyBorder="1" applyAlignment="1">
      <alignment horizontal="center" vertical="center"/>
    </xf>
    <xf numFmtId="41" fontId="17" fillId="0" borderId="5" xfId="1" applyFont="1" applyBorder="1" applyAlignment="1">
      <alignment horizontal="center" vertical="center"/>
    </xf>
    <xf numFmtId="41" fontId="17" fillId="0" borderId="5" xfId="1" applyNumberFormat="1" applyFont="1" applyBorder="1" applyAlignment="1">
      <alignment horizontal="center" vertical="center"/>
    </xf>
    <xf numFmtId="41" fontId="17" fillId="0" borderId="6" xfId="1" applyNumberFormat="1" applyFont="1" applyBorder="1" applyAlignment="1">
      <alignment horizontal="center" vertical="center"/>
    </xf>
    <xf numFmtId="41" fontId="17" fillId="0" borderId="8" xfId="1" applyFont="1" applyBorder="1" applyAlignment="1">
      <alignment horizontal="center" vertical="center"/>
    </xf>
    <xf numFmtId="41" fontId="17" fillId="0" borderId="8" xfId="1" applyNumberFormat="1" applyFont="1" applyBorder="1" applyAlignment="1">
      <alignment horizontal="center" vertical="center"/>
    </xf>
    <xf numFmtId="41" fontId="17" fillId="0" borderId="17" xfId="1" applyNumberFormat="1" applyFont="1" applyBorder="1" applyAlignment="1">
      <alignment horizontal="center" vertical="center"/>
    </xf>
    <xf numFmtId="41" fontId="24" fillId="2" borderId="8" xfId="1" applyFont="1" applyFill="1" applyBorder="1" applyAlignment="1">
      <alignment horizontal="center" vertical="center"/>
    </xf>
    <xf numFmtId="41" fontId="24" fillId="2" borderId="8" xfId="1" applyNumberFormat="1" applyFont="1" applyFill="1" applyBorder="1" applyAlignment="1">
      <alignment horizontal="center" vertical="center"/>
    </xf>
    <xf numFmtId="41" fontId="24" fillId="2" borderId="17" xfId="1" applyNumberFormat="1" applyFont="1" applyFill="1" applyBorder="1" applyAlignment="1">
      <alignment horizontal="center" vertical="center"/>
    </xf>
    <xf numFmtId="41" fontId="24" fillId="2" borderId="18" xfId="1" applyFont="1" applyFill="1" applyBorder="1" applyAlignment="1">
      <alignment horizontal="center" vertical="center"/>
    </xf>
    <xf numFmtId="41" fontId="24" fillId="2" borderId="18" xfId="1" applyNumberFormat="1" applyFont="1" applyFill="1" applyBorder="1" applyAlignment="1">
      <alignment horizontal="center" vertical="center"/>
    </xf>
    <xf numFmtId="41" fontId="24" fillId="2" borderId="23" xfId="1" applyNumberFormat="1" applyFont="1" applyFill="1" applyBorder="1" applyAlignment="1">
      <alignment horizontal="center" vertical="center"/>
    </xf>
    <xf numFmtId="41" fontId="17" fillId="0" borderId="14" xfId="1" applyFont="1" applyBorder="1" applyAlignment="1">
      <alignment horizontal="center" vertical="center"/>
    </xf>
    <xf numFmtId="41" fontId="17" fillId="0" borderId="14" xfId="1" applyNumberFormat="1" applyFont="1" applyBorder="1" applyAlignment="1">
      <alignment horizontal="center" vertical="center"/>
    </xf>
    <xf numFmtId="41" fontId="17" fillId="0" borderId="15" xfId="1" applyNumberFormat="1" applyFont="1" applyBorder="1" applyAlignment="1">
      <alignment horizontal="center" vertical="center"/>
    </xf>
    <xf numFmtId="41" fontId="24" fillId="2" borderId="10" xfId="1" applyFont="1" applyFill="1" applyBorder="1" applyAlignment="1">
      <alignment horizontal="center" vertical="center"/>
    </xf>
    <xf numFmtId="41" fontId="24" fillId="2" borderId="10" xfId="1" applyNumberFormat="1" applyFont="1" applyFill="1" applyBorder="1" applyAlignment="1">
      <alignment horizontal="center" vertical="center"/>
    </xf>
    <xf numFmtId="41" fontId="24" fillId="2" borderId="11" xfId="1" applyNumberFormat="1" applyFont="1" applyFill="1" applyBorder="1" applyAlignment="1">
      <alignment horizontal="center" vertical="center"/>
    </xf>
    <xf numFmtId="41" fontId="24" fillId="3" borderId="15" xfId="1" applyNumberFormat="1" applyFont="1" applyFill="1" applyBorder="1" applyAlignment="1">
      <alignment horizontal="center" vertical="center"/>
    </xf>
    <xf numFmtId="41" fontId="24" fillId="3" borderId="17" xfId="1" applyNumberFormat="1" applyFont="1" applyFill="1" applyBorder="1" applyAlignment="1">
      <alignment horizontal="center" vertical="center"/>
    </xf>
    <xf numFmtId="41" fontId="24" fillId="5" borderId="5" xfId="1" applyFont="1" applyFill="1" applyBorder="1" applyAlignment="1">
      <alignment horizontal="center" vertical="center"/>
    </xf>
    <xf numFmtId="41" fontId="24" fillId="5" borderId="5" xfId="1" applyNumberFormat="1" applyFont="1" applyFill="1" applyBorder="1" applyAlignment="1">
      <alignment horizontal="center" vertical="center"/>
    </xf>
    <xf numFmtId="41" fontId="24" fillId="5" borderId="6" xfId="1" applyNumberFormat="1" applyFont="1" applyFill="1" applyBorder="1" applyAlignment="1">
      <alignment horizontal="center" vertical="center"/>
    </xf>
    <xf numFmtId="41" fontId="24" fillId="5" borderId="8" xfId="1" applyFont="1" applyFill="1" applyBorder="1" applyAlignment="1">
      <alignment horizontal="center" vertical="center"/>
    </xf>
    <xf numFmtId="41" fontId="24" fillId="5" borderId="8" xfId="1" applyNumberFormat="1" applyFont="1" applyFill="1" applyBorder="1" applyAlignment="1">
      <alignment horizontal="center" vertical="center"/>
    </xf>
    <xf numFmtId="41" fontId="24" fillId="5" borderId="17" xfId="1" applyNumberFormat="1" applyFont="1" applyFill="1" applyBorder="1" applyAlignment="1">
      <alignment horizontal="center" vertical="center"/>
    </xf>
    <xf numFmtId="41" fontId="24" fillId="5" borderId="10" xfId="1" applyFont="1" applyFill="1" applyBorder="1" applyAlignment="1">
      <alignment horizontal="center" vertical="center"/>
    </xf>
    <xf numFmtId="41" fontId="24" fillId="5" borderId="10" xfId="1" applyNumberFormat="1" applyFont="1" applyFill="1" applyBorder="1" applyAlignment="1">
      <alignment horizontal="center" vertical="center"/>
    </xf>
    <xf numFmtId="41" fontId="24" fillId="5" borderId="11" xfId="1" applyNumberFormat="1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41" fontId="22" fillId="5" borderId="14" xfId="0" applyNumberFormat="1" applyFont="1" applyFill="1" applyBorder="1" applyAlignment="1">
      <alignment horizontal="center" vertical="center"/>
    </xf>
    <xf numFmtId="41" fontId="22" fillId="5" borderId="15" xfId="0" applyNumberFormat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41" fontId="22" fillId="5" borderId="8" xfId="0" applyNumberFormat="1" applyFont="1" applyFill="1" applyBorder="1" applyAlignment="1">
      <alignment horizontal="center" vertical="center"/>
    </xf>
    <xf numFmtId="41" fontId="22" fillId="5" borderId="17" xfId="0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41" fontId="22" fillId="5" borderId="10" xfId="0" applyNumberFormat="1" applyFont="1" applyFill="1" applyBorder="1" applyAlignment="1">
      <alignment horizontal="center" vertical="center"/>
    </xf>
    <xf numFmtId="41" fontId="22" fillId="5" borderId="11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41" fontId="15" fillId="0" borderId="0" xfId="1" applyFont="1" applyAlignment="1">
      <alignment horizontal="center" vertical="center"/>
    </xf>
    <xf numFmtId="0" fontId="17" fillId="0" borderId="13" xfId="1" applyNumberFormat="1" applyFont="1" applyBorder="1" applyAlignment="1">
      <alignment horizontal="center" vertical="center" wrapText="1"/>
    </xf>
    <xf numFmtId="0" fontId="17" fillId="0" borderId="7" xfId="1" applyNumberFormat="1" applyFont="1" applyBorder="1" applyAlignment="1">
      <alignment horizontal="center" vertical="center" wrapText="1"/>
    </xf>
    <xf numFmtId="0" fontId="17" fillId="0" borderId="9" xfId="1" applyNumberFormat="1" applyFont="1" applyBorder="1" applyAlignment="1">
      <alignment horizontal="center" vertical="center" wrapText="1"/>
    </xf>
    <xf numFmtId="0" fontId="24" fillId="3" borderId="14" xfId="1" applyNumberFormat="1" applyFont="1" applyFill="1" applyBorder="1" applyAlignment="1">
      <alignment horizontal="center" vertical="center"/>
    </xf>
    <xf numFmtId="0" fontId="24" fillId="3" borderId="8" xfId="1" applyNumberFormat="1" applyFont="1" applyFill="1" applyBorder="1" applyAlignment="1">
      <alignment horizontal="center" vertical="center"/>
    </xf>
    <xf numFmtId="0" fontId="24" fillId="2" borderId="8" xfId="1" applyNumberFormat="1" applyFont="1" applyFill="1" applyBorder="1" applyAlignment="1">
      <alignment horizontal="center" vertical="center"/>
    </xf>
    <xf numFmtId="0" fontId="24" fillId="2" borderId="10" xfId="1" applyNumberFormat="1" applyFont="1" applyFill="1" applyBorder="1" applyAlignment="1">
      <alignment horizontal="center" vertical="center"/>
    </xf>
    <xf numFmtId="0" fontId="24" fillId="5" borderId="4" xfId="1" applyNumberFormat="1" applyFont="1" applyFill="1" applyBorder="1" applyAlignment="1">
      <alignment horizontal="center" vertical="center"/>
    </xf>
    <xf numFmtId="0" fontId="24" fillId="5" borderId="5" xfId="1" applyNumberFormat="1" applyFont="1" applyFill="1" applyBorder="1" applyAlignment="1">
      <alignment horizontal="center" vertical="center"/>
    </xf>
    <xf numFmtId="0" fontId="24" fillId="5" borderId="7" xfId="1" applyNumberFormat="1" applyFont="1" applyFill="1" applyBorder="1" applyAlignment="1">
      <alignment horizontal="center" vertical="center"/>
    </xf>
    <xf numFmtId="0" fontId="24" fillId="5" borderId="8" xfId="1" applyNumberFormat="1" applyFont="1" applyFill="1" applyBorder="1" applyAlignment="1">
      <alignment horizontal="center" vertical="center"/>
    </xf>
    <xf numFmtId="0" fontId="24" fillId="5" borderId="9" xfId="1" applyNumberFormat="1" applyFont="1" applyFill="1" applyBorder="1" applyAlignment="1">
      <alignment horizontal="center" vertical="center"/>
    </xf>
    <xf numFmtId="0" fontId="24" fillId="5" borderId="10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1" applyNumberFormat="1" applyFont="1" applyBorder="1" applyAlignment="1">
      <alignment horizontal="center" vertical="center" wrapText="1"/>
    </xf>
    <xf numFmtId="0" fontId="17" fillId="0" borderId="16" xfId="1" applyNumberFormat="1" applyFont="1" applyBorder="1" applyAlignment="1">
      <alignment horizontal="center" vertical="center" wrapText="1"/>
    </xf>
    <xf numFmtId="0" fontId="17" fillId="0" borderId="5" xfId="1" applyNumberFormat="1" applyFont="1" applyBorder="1" applyAlignment="1">
      <alignment horizontal="center" vertical="center" wrapText="1"/>
    </xf>
    <xf numFmtId="0" fontId="17" fillId="0" borderId="8" xfId="1" applyNumberFormat="1" applyFont="1" applyBorder="1" applyAlignment="1">
      <alignment horizontal="center" vertical="center" wrapText="1"/>
    </xf>
    <xf numFmtId="0" fontId="24" fillId="2" borderId="18" xfId="1" applyNumberFormat="1" applyFont="1" applyFill="1" applyBorder="1" applyAlignment="1">
      <alignment horizontal="center" vertical="center"/>
    </xf>
    <xf numFmtId="0" fontId="17" fillId="0" borderId="7" xfId="1" applyNumberFormat="1" applyFont="1" applyBorder="1" applyAlignment="1">
      <alignment horizontal="center" vertical="center"/>
    </xf>
    <xf numFmtId="0" fontId="17" fillId="0" borderId="9" xfId="1" applyNumberFormat="1" applyFont="1" applyBorder="1" applyAlignment="1">
      <alignment horizontal="center" vertical="center"/>
    </xf>
    <xf numFmtId="0" fontId="17" fillId="0" borderId="14" xfId="1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right" vertical="center"/>
    </xf>
    <xf numFmtId="0" fontId="18" fillId="2" borderId="8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 shrinkToFit="1"/>
    </xf>
    <xf numFmtId="0" fontId="21" fillId="0" borderId="8" xfId="0" applyFont="1" applyBorder="1" applyAlignment="1">
      <alignment horizontal="center" vertical="center" shrinkToFit="1"/>
    </xf>
    <xf numFmtId="0" fontId="22" fillId="6" borderId="8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 shrinkToFi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 shrinkToFit="1"/>
    </xf>
    <xf numFmtId="0" fontId="18" fillId="3" borderId="8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 shrinkToFit="1"/>
    </xf>
  </cellXfs>
  <cellStyles count="12">
    <cellStyle name="쉼표 [0]" xfId="1" builtinId="6"/>
    <cellStyle name="쉼표 [0] 2" xfId="2" xr:uid="{00000000-0005-0000-0000-000001000000}"/>
    <cellStyle name="쉼표 [0] 2 2" xfId="3" xr:uid="{00000000-0005-0000-0000-000002000000}"/>
    <cellStyle name="쉼표 [0] 3" xfId="4" xr:uid="{00000000-0005-0000-0000-000003000000}"/>
    <cellStyle name="쉼표 [0] 4" xfId="5" xr:uid="{00000000-0005-0000-0000-000004000000}"/>
    <cellStyle name="표준" xfId="0" builtinId="0"/>
    <cellStyle name="표준 2" xfId="6" xr:uid="{00000000-0005-0000-0000-000006000000}"/>
    <cellStyle name="표준 2 2" xfId="7" xr:uid="{00000000-0005-0000-0000-000007000000}"/>
    <cellStyle name="표준 2 3" xfId="8" xr:uid="{00000000-0005-0000-0000-000008000000}"/>
    <cellStyle name="표준 2 4" xfId="9" xr:uid="{00000000-0005-0000-0000-000009000000}"/>
    <cellStyle name="표준 2 5" xfId="10" xr:uid="{00000000-0005-0000-0000-00000A000000}"/>
    <cellStyle name="표준 3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opLeftCell="A7" zoomScale="85" zoomScaleNormal="85" workbookViewId="0">
      <selection activeCell="C15" sqref="C15"/>
    </sheetView>
  </sheetViews>
  <sheetFormatPr defaultRowHeight="60" customHeight="1" x14ac:dyDescent="0.3"/>
  <cols>
    <col min="1" max="1" width="15.625" style="3" customWidth="1"/>
    <col min="2" max="4" width="32.625" style="3" customWidth="1"/>
    <col min="5" max="7" width="15.625" style="3" customWidth="1"/>
    <col min="8" max="8" width="3.625" style="3" customWidth="1"/>
    <col min="9" max="16384" width="9" style="3"/>
  </cols>
  <sheetData>
    <row r="1" spans="1:8" ht="80.099999999999994" customHeight="1" x14ac:dyDescent="0.3">
      <c r="A1" s="106" t="s">
        <v>87</v>
      </c>
      <c r="B1" s="106"/>
      <c r="C1" s="106"/>
      <c r="D1" s="106"/>
      <c r="E1" s="15"/>
      <c r="F1" s="15"/>
      <c r="G1" s="15"/>
      <c r="H1" s="15"/>
    </row>
    <row r="2" spans="1:8" ht="30" customHeight="1" x14ac:dyDescent="0.3">
      <c r="A2" s="16"/>
      <c r="B2" s="16"/>
      <c r="C2" s="16"/>
      <c r="D2" s="16"/>
      <c r="E2" s="15"/>
      <c r="F2" s="15"/>
      <c r="G2" s="15"/>
      <c r="H2" s="15"/>
    </row>
    <row r="3" spans="1:8" s="25" customFormat="1" ht="60" customHeight="1" thickBot="1" x14ac:dyDescent="0.35">
      <c r="A3" s="25" t="s">
        <v>0</v>
      </c>
      <c r="D3" s="26" t="s">
        <v>1</v>
      </c>
    </row>
    <row r="4" spans="1:8" s="17" customFormat="1" ht="60" customHeight="1" thickBot="1" x14ac:dyDescent="0.35">
      <c r="A4" s="18" t="s">
        <v>3</v>
      </c>
      <c r="B4" s="19" t="s">
        <v>88</v>
      </c>
      <c r="C4" s="19" t="s">
        <v>89</v>
      </c>
      <c r="D4" s="13" t="s">
        <v>4</v>
      </c>
    </row>
    <row r="5" spans="1:8" s="17" customFormat="1" ht="60" customHeight="1" thickTop="1" x14ac:dyDescent="0.3">
      <c r="A5" s="20" t="s">
        <v>5</v>
      </c>
      <c r="B5" s="4">
        <v>2429371000</v>
      </c>
      <c r="C5" s="4">
        <v>2379676160</v>
      </c>
      <c r="D5" s="5">
        <f>C5-B5</f>
        <v>-49694840</v>
      </c>
    </row>
    <row r="6" spans="1:8" s="17" customFormat="1" ht="60" customHeight="1" x14ac:dyDescent="0.3">
      <c r="A6" s="21" t="s">
        <v>8</v>
      </c>
      <c r="B6" s="6">
        <v>26200000</v>
      </c>
      <c r="C6" s="6">
        <v>24900000</v>
      </c>
      <c r="D6" s="7">
        <f t="shared" ref="D6:D7" si="0">C6-B6</f>
        <v>-1300000</v>
      </c>
    </row>
    <row r="7" spans="1:8" s="17" customFormat="1" ht="60" customHeight="1" x14ac:dyDescent="0.3">
      <c r="A7" s="22" t="s">
        <v>7</v>
      </c>
      <c r="B7" s="8">
        <v>9821939</v>
      </c>
      <c r="C7" s="8">
        <v>7777700</v>
      </c>
      <c r="D7" s="7">
        <f t="shared" si="0"/>
        <v>-2044239</v>
      </c>
    </row>
    <row r="8" spans="1:8" s="17" customFormat="1" ht="60" customHeight="1" thickBot="1" x14ac:dyDescent="0.35">
      <c r="A8" s="23" t="s">
        <v>10</v>
      </c>
      <c r="B8" s="9">
        <f>SUM(B5:B7)</f>
        <v>2465392939</v>
      </c>
      <c r="C8" s="9">
        <f>SUM(C5:C7)</f>
        <v>2412353860</v>
      </c>
      <c r="D8" s="10">
        <f t="shared" ref="D8" si="1">C8-B8</f>
        <v>-53039079</v>
      </c>
    </row>
    <row r="9" spans="1:8" ht="30" customHeight="1" x14ac:dyDescent="0.3">
      <c r="A9" s="17"/>
      <c r="B9" s="17"/>
      <c r="C9" s="17"/>
      <c r="D9" s="17"/>
    </row>
    <row r="10" spans="1:8" s="25" customFormat="1" ht="60" customHeight="1" thickBot="1" x14ac:dyDescent="0.35">
      <c r="A10" s="25" t="s">
        <v>2</v>
      </c>
      <c r="D10" s="26" t="s">
        <v>1</v>
      </c>
    </row>
    <row r="11" spans="1:8" ht="60" customHeight="1" thickBot="1" x14ac:dyDescent="0.35">
      <c r="A11" s="18" t="s">
        <v>3</v>
      </c>
      <c r="B11" s="19" t="s">
        <v>88</v>
      </c>
      <c r="C11" s="19" t="s">
        <v>89</v>
      </c>
      <c r="D11" s="13" t="s">
        <v>4</v>
      </c>
    </row>
    <row r="12" spans="1:8" ht="60" customHeight="1" thickTop="1" x14ac:dyDescent="0.3">
      <c r="A12" s="24" t="s">
        <v>6</v>
      </c>
      <c r="B12" s="11">
        <v>794362440</v>
      </c>
      <c r="C12" s="11">
        <v>781534080</v>
      </c>
      <c r="D12" s="12">
        <f>C12-B12</f>
        <v>-12828360</v>
      </c>
    </row>
    <row r="13" spans="1:8" ht="60" customHeight="1" x14ac:dyDescent="0.3">
      <c r="A13" s="21" t="s">
        <v>9</v>
      </c>
      <c r="B13" s="6">
        <v>136639690</v>
      </c>
      <c r="C13" s="6">
        <v>113152790</v>
      </c>
      <c r="D13" s="12">
        <f t="shared" ref="D13:D15" si="2">C13-B13</f>
        <v>-23486900</v>
      </c>
    </row>
    <row r="14" spans="1:8" ht="60" customHeight="1" x14ac:dyDescent="0.3">
      <c r="A14" s="21" t="s">
        <v>11</v>
      </c>
      <c r="B14" s="6">
        <v>1534390809</v>
      </c>
      <c r="C14" s="6">
        <v>1517666990</v>
      </c>
      <c r="D14" s="12">
        <f t="shared" si="2"/>
        <v>-16723819</v>
      </c>
    </row>
    <row r="15" spans="1:8" ht="60" customHeight="1" thickBot="1" x14ac:dyDescent="0.35">
      <c r="A15" s="23" t="s">
        <v>10</v>
      </c>
      <c r="B15" s="9">
        <f>SUM(B12:B14)</f>
        <v>2465392939</v>
      </c>
      <c r="C15" s="9">
        <f>C12+C13+C14</f>
        <v>2412353860</v>
      </c>
      <c r="D15" s="14">
        <f t="shared" si="2"/>
        <v>-53039079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workbookViewId="0">
      <selection activeCell="E18" sqref="E18"/>
    </sheetView>
  </sheetViews>
  <sheetFormatPr defaultRowHeight="13.5" x14ac:dyDescent="0.3"/>
  <cols>
    <col min="1" max="4" width="8.625" style="1" customWidth="1"/>
    <col min="5" max="8" width="15.625" style="1" customWidth="1"/>
    <col min="9" max="16384" width="9" style="1"/>
  </cols>
  <sheetData>
    <row r="1" spans="1:8" ht="15" customHeight="1" x14ac:dyDescent="0.3"/>
    <row r="2" spans="1:8" ht="30" customHeight="1" x14ac:dyDescent="0.3">
      <c r="A2" s="120" t="s">
        <v>90</v>
      </c>
      <c r="B2" s="120"/>
      <c r="C2" s="120"/>
      <c r="D2" s="120"/>
      <c r="E2" s="120"/>
      <c r="F2" s="120"/>
      <c r="G2" s="120"/>
      <c r="H2" s="120"/>
    </row>
    <row r="3" spans="1:8" ht="15" customHeight="1" thickBot="1" x14ac:dyDescent="0.35">
      <c r="A3" s="129" t="s">
        <v>53</v>
      </c>
      <c r="B3" s="129"/>
      <c r="C3" s="129"/>
      <c r="D3" s="129"/>
      <c r="E3" s="129"/>
      <c r="F3" s="129"/>
      <c r="G3" s="129"/>
      <c r="H3" s="129"/>
    </row>
    <row r="4" spans="1:8" ht="31.5" customHeight="1" thickBot="1" x14ac:dyDescent="0.35">
      <c r="A4" s="62" t="s">
        <v>12</v>
      </c>
      <c r="B4" s="63" t="s">
        <v>13</v>
      </c>
      <c r="C4" s="63" t="s">
        <v>14</v>
      </c>
      <c r="D4" s="64" t="s">
        <v>15</v>
      </c>
      <c r="E4" s="64" t="s">
        <v>16</v>
      </c>
      <c r="F4" s="65" t="s">
        <v>17</v>
      </c>
      <c r="G4" s="64" t="s">
        <v>18</v>
      </c>
      <c r="H4" s="66" t="s">
        <v>19</v>
      </c>
    </row>
    <row r="5" spans="1:8" ht="20.100000000000001" customHeight="1" thickTop="1" x14ac:dyDescent="0.3">
      <c r="A5" s="121" t="s">
        <v>56</v>
      </c>
      <c r="B5" s="123" t="s">
        <v>20</v>
      </c>
      <c r="C5" s="123" t="s">
        <v>54</v>
      </c>
      <c r="D5" s="67" t="s">
        <v>21</v>
      </c>
      <c r="E5" s="68">
        <f>세입세출결산서!B5</f>
        <v>2429371000</v>
      </c>
      <c r="F5" s="68">
        <v>0</v>
      </c>
      <c r="G5" s="68">
        <v>0</v>
      </c>
      <c r="H5" s="69">
        <f>SUM(E5:G5)</f>
        <v>2429371000</v>
      </c>
    </row>
    <row r="6" spans="1:8" ht="20.100000000000001" customHeight="1" x14ac:dyDescent="0.3">
      <c r="A6" s="108"/>
      <c r="B6" s="124"/>
      <c r="C6" s="124"/>
      <c r="D6" s="70" t="s">
        <v>22</v>
      </c>
      <c r="E6" s="71">
        <f>세입세출결산서!C5</f>
        <v>2379676160</v>
      </c>
      <c r="F6" s="71">
        <v>0</v>
      </c>
      <c r="G6" s="71">
        <v>0</v>
      </c>
      <c r="H6" s="72">
        <f t="shared" ref="H6:H16" si="0">SUM(E6:G6)</f>
        <v>2379676160</v>
      </c>
    </row>
    <row r="7" spans="1:8" ht="20.100000000000001" customHeight="1" x14ac:dyDescent="0.3">
      <c r="A7" s="108"/>
      <c r="B7" s="124"/>
      <c r="C7" s="124"/>
      <c r="D7" s="70" t="s">
        <v>23</v>
      </c>
      <c r="E7" s="71">
        <f>E6-E5</f>
        <v>-49694840</v>
      </c>
      <c r="F7" s="71">
        <f t="shared" ref="F7:G7" si="1">F5-F6</f>
        <v>0</v>
      </c>
      <c r="G7" s="71">
        <f t="shared" si="1"/>
        <v>0</v>
      </c>
      <c r="H7" s="72">
        <f t="shared" si="0"/>
        <v>-49694840</v>
      </c>
    </row>
    <row r="8" spans="1:8" ht="20.100000000000001" customHeight="1" x14ac:dyDescent="0.3">
      <c r="A8" s="108"/>
      <c r="B8" s="112" t="s">
        <v>24</v>
      </c>
      <c r="C8" s="112"/>
      <c r="D8" s="73" t="s">
        <v>21</v>
      </c>
      <c r="E8" s="74">
        <f>E5</f>
        <v>2429371000</v>
      </c>
      <c r="F8" s="74">
        <f t="shared" ref="F8:G8" si="2">F5</f>
        <v>0</v>
      </c>
      <c r="G8" s="74">
        <f t="shared" si="2"/>
        <v>0</v>
      </c>
      <c r="H8" s="75">
        <f t="shared" si="0"/>
        <v>2429371000</v>
      </c>
    </row>
    <row r="9" spans="1:8" ht="20.100000000000001" customHeight="1" x14ac:dyDescent="0.3">
      <c r="A9" s="108"/>
      <c r="B9" s="112"/>
      <c r="C9" s="112"/>
      <c r="D9" s="73" t="s">
        <v>22</v>
      </c>
      <c r="E9" s="74">
        <f>E6</f>
        <v>2379676160</v>
      </c>
      <c r="F9" s="74">
        <f t="shared" ref="F9:G9" si="3">F6</f>
        <v>0</v>
      </c>
      <c r="G9" s="74">
        <f t="shared" si="3"/>
        <v>0</v>
      </c>
      <c r="H9" s="75">
        <f t="shared" si="0"/>
        <v>2379676160</v>
      </c>
    </row>
    <row r="10" spans="1:8" ht="20.100000000000001" customHeight="1" thickBot="1" x14ac:dyDescent="0.35">
      <c r="A10" s="122"/>
      <c r="B10" s="125"/>
      <c r="C10" s="125"/>
      <c r="D10" s="76" t="s">
        <v>25</v>
      </c>
      <c r="E10" s="77">
        <f>E9-E8</f>
        <v>-49694840</v>
      </c>
      <c r="F10" s="77">
        <f t="shared" ref="F10:G10" si="4">F9-F8</f>
        <v>0</v>
      </c>
      <c r="G10" s="77">
        <f t="shared" si="4"/>
        <v>0</v>
      </c>
      <c r="H10" s="78">
        <f t="shared" si="0"/>
        <v>-49694840</v>
      </c>
    </row>
    <row r="11" spans="1:8" ht="20.100000000000001" customHeight="1" x14ac:dyDescent="0.3">
      <c r="A11" s="107" t="s">
        <v>57</v>
      </c>
      <c r="B11" s="128" t="s">
        <v>26</v>
      </c>
      <c r="C11" s="128" t="s">
        <v>27</v>
      </c>
      <c r="D11" s="79" t="s">
        <v>28</v>
      </c>
      <c r="E11" s="80">
        <v>0</v>
      </c>
      <c r="F11" s="80">
        <f>세입세출결산서!B6</f>
        <v>26200000</v>
      </c>
      <c r="G11" s="80">
        <v>0</v>
      </c>
      <c r="H11" s="81">
        <f t="shared" si="0"/>
        <v>26200000</v>
      </c>
    </row>
    <row r="12" spans="1:8" ht="20.100000000000001" customHeight="1" x14ac:dyDescent="0.3">
      <c r="A12" s="126"/>
      <c r="B12" s="124"/>
      <c r="C12" s="124"/>
      <c r="D12" s="70" t="s">
        <v>29</v>
      </c>
      <c r="E12" s="71">
        <v>0</v>
      </c>
      <c r="F12" s="71">
        <f>세입세출결산서!C6</f>
        <v>24900000</v>
      </c>
      <c r="G12" s="71">
        <v>0</v>
      </c>
      <c r="H12" s="72">
        <f t="shared" si="0"/>
        <v>24900000</v>
      </c>
    </row>
    <row r="13" spans="1:8" ht="20.100000000000001" customHeight="1" x14ac:dyDescent="0.3">
      <c r="A13" s="126"/>
      <c r="B13" s="124"/>
      <c r="C13" s="124"/>
      <c r="D13" s="70" t="s">
        <v>25</v>
      </c>
      <c r="E13" s="71">
        <f>E12-E11</f>
        <v>0</v>
      </c>
      <c r="F13" s="71">
        <f t="shared" ref="F13:G13" si="5">F12-F11</f>
        <v>-1300000</v>
      </c>
      <c r="G13" s="71">
        <f t="shared" si="5"/>
        <v>0</v>
      </c>
      <c r="H13" s="72">
        <f t="shared" si="0"/>
        <v>-1300000</v>
      </c>
    </row>
    <row r="14" spans="1:8" ht="20.100000000000001" customHeight="1" x14ac:dyDescent="0.3">
      <c r="A14" s="126"/>
      <c r="B14" s="112" t="s">
        <v>30</v>
      </c>
      <c r="C14" s="112"/>
      <c r="D14" s="73" t="s">
        <v>28</v>
      </c>
      <c r="E14" s="74">
        <f>E11</f>
        <v>0</v>
      </c>
      <c r="F14" s="74">
        <f t="shared" ref="F14:G14" si="6">F11</f>
        <v>26200000</v>
      </c>
      <c r="G14" s="74">
        <f t="shared" si="6"/>
        <v>0</v>
      </c>
      <c r="H14" s="75">
        <f>F14+G14</f>
        <v>26200000</v>
      </c>
    </row>
    <row r="15" spans="1:8" ht="20.100000000000001" customHeight="1" x14ac:dyDescent="0.3">
      <c r="A15" s="126"/>
      <c r="B15" s="112"/>
      <c r="C15" s="112"/>
      <c r="D15" s="73" t="s">
        <v>29</v>
      </c>
      <c r="E15" s="74">
        <f>E12</f>
        <v>0</v>
      </c>
      <c r="F15" s="74">
        <f t="shared" ref="F15:G15" si="7">F12</f>
        <v>24900000</v>
      </c>
      <c r="G15" s="74">
        <f t="shared" si="7"/>
        <v>0</v>
      </c>
      <c r="H15" s="75">
        <f>F15+G15</f>
        <v>24900000</v>
      </c>
    </row>
    <row r="16" spans="1:8" ht="20.100000000000001" customHeight="1" thickBot="1" x14ac:dyDescent="0.35">
      <c r="A16" s="127"/>
      <c r="B16" s="113"/>
      <c r="C16" s="113"/>
      <c r="D16" s="82" t="s">
        <v>25</v>
      </c>
      <c r="E16" s="83">
        <f>E15-E14</f>
        <v>0</v>
      </c>
      <c r="F16" s="83">
        <f t="shared" ref="F16:G16" si="8">F15-F14</f>
        <v>-1300000</v>
      </c>
      <c r="G16" s="83">
        <f t="shared" si="8"/>
        <v>0</v>
      </c>
      <c r="H16" s="84">
        <f t="shared" si="0"/>
        <v>-1300000</v>
      </c>
    </row>
    <row r="17" spans="1:8" ht="20.100000000000001" customHeight="1" x14ac:dyDescent="0.3">
      <c r="A17" s="107" t="s">
        <v>55</v>
      </c>
      <c r="B17" s="110" t="s">
        <v>7</v>
      </c>
      <c r="C17" s="110"/>
      <c r="D17" s="79" t="s">
        <v>28</v>
      </c>
      <c r="E17" s="80">
        <v>0</v>
      </c>
      <c r="F17" s="80">
        <v>0</v>
      </c>
      <c r="G17" s="80">
        <f>세입세출결산서!B7</f>
        <v>9821939</v>
      </c>
      <c r="H17" s="85">
        <f>G17</f>
        <v>9821939</v>
      </c>
    </row>
    <row r="18" spans="1:8" ht="20.100000000000001" customHeight="1" x14ac:dyDescent="0.3">
      <c r="A18" s="108"/>
      <c r="B18" s="111"/>
      <c r="C18" s="111"/>
      <c r="D18" s="70" t="s">
        <v>29</v>
      </c>
      <c r="E18" s="71">
        <v>0</v>
      </c>
      <c r="F18" s="71">
        <v>0</v>
      </c>
      <c r="G18" s="71">
        <f>세입세출결산서!C7</f>
        <v>7777700</v>
      </c>
      <c r="H18" s="86">
        <f t="shared" ref="H18:H22" si="9">G18</f>
        <v>7777700</v>
      </c>
    </row>
    <row r="19" spans="1:8" ht="20.100000000000001" customHeight="1" x14ac:dyDescent="0.3">
      <c r="A19" s="108"/>
      <c r="B19" s="111"/>
      <c r="C19" s="111"/>
      <c r="D19" s="70" t="s">
        <v>25</v>
      </c>
      <c r="E19" s="71">
        <f>E18-E17</f>
        <v>0</v>
      </c>
      <c r="F19" s="71">
        <f t="shared" ref="F19:G19" si="10">F18-F17</f>
        <v>0</v>
      </c>
      <c r="G19" s="71">
        <f t="shared" si="10"/>
        <v>-2044239</v>
      </c>
      <c r="H19" s="86">
        <f t="shared" si="9"/>
        <v>-2044239</v>
      </c>
    </row>
    <row r="20" spans="1:8" ht="20.100000000000001" customHeight="1" x14ac:dyDescent="0.3">
      <c r="A20" s="108"/>
      <c r="B20" s="112" t="s">
        <v>30</v>
      </c>
      <c r="C20" s="112"/>
      <c r="D20" s="73" t="s">
        <v>28</v>
      </c>
      <c r="E20" s="74">
        <f>E17</f>
        <v>0</v>
      </c>
      <c r="F20" s="74">
        <f t="shared" ref="F20:G20" si="11">F17</f>
        <v>0</v>
      </c>
      <c r="G20" s="74">
        <f t="shared" si="11"/>
        <v>9821939</v>
      </c>
      <c r="H20" s="75">
        <f t="shared" si="9"/>
        <v>9821939</v>
      </c>
    </row>
    <row r="21" spans="1:8" ht="20.100000000000001" customHeight="1" x14ac:dyDescent="0.3">
      <c r="A21" s="108"/>
      <c r="B21" s="112"/>
      <c r="C21" s="112"/>
      <c r="D21" s="73" t="s">
        <v>29</v>
      </c>
      <c r="E21" s="74">
        <f>E18</f>
        <v>0</v>
      </c>
      <c r="F21" s="74">
        <f t="shared" ref="F21:G21" si="12">F18</f>
        <v>0</v>
      </c>
      <c r="G21" s="74">
        <f t="shared" si="12"/>
        <v>7777700</v>
      </c>
      <c r="H21" s="75">
        <f t="shared" si="9"/>
        <v>7777700</v>
      </c>
    </row>
    <row r="22" spans="1:8" ht="20.100000000000001" customHeight="1" thickBot="1" x14ac:dyDescent="0.35">
      <c r="A22" s="109"/>
      <c r="B22" s="113"/>
      <c r="C22" s="113"/>
      <c r="D22" s="82" t="s">
        <v>25</v>
      </c>
      <c r="E22" s="83">
        <f>E21-E20</f>
        <v>0</v>
      </c>
      <c r="F22" s="83">
        <f t="shared" ref="F22:G22" si="13">F21-F20</f>
        <v>0</v>
      </c>
      <c r="G22" s="83">
        <f t="shared" si="13"/>
        <v>-2044239</v>
      </c>
      <c r="H22" s="84">
        <f t="shared" si="9"/>
        <v>-2044239</v>
      </c>
    </row>
    <row r="23" spans="1:8" ht="21.95" customHeight="1" x14ac:dyDescent="0.3">
      <c r="A23" s="114" t="s">
        <v>31</v>
      </c>
      <c r="B23" s="115"/>
      <c r="C23" s="115"/>
      <c r="D23" s="87" t="s">
        <v>28</v>
      </c>
      <c r="E23" s="88">
        <f>E8</f>
        <v>2429371000</v>
      </c>
      <c r="F23" s="88">
        <f>F14</f>
        <v>26200000</v>
      </c>
      <c r="G23" s="88">
        <f>G20</f>
        <v>9821939</v>
      </c>
      <c r="H23" s="89">
        <f>SUM(E23:G23)</f>
        <v>2465392939</v>
      </c>
    </row>
    <row r="24" spans="1:8" ht="21.95" customHeight="1" x14ac:dyDescent="0.3">
      <c r="A24" s="116"/>
      <c r="B24" s="117"/>
      <c r="C24" s="117"/>
      <c r="D24" s="90" t="s">
        <v>29</v>
      </c>
      <c r="E24" s="91">
        <f>E9</f>
        <v>2379676160</v>
      </c>
      <c r="F24" s="91">
        <f>F15</f>
        <v>24900000</v>
      </c>
      <c r="G24" s="91">
        <f>G21</f>
        <v>7777700</v>
      </c>
      <c r="H24" s="92">
        <f>SUM(E24:G24)</f>
        <v>2412353860</v>
      </c>
    </row>
    <row r="25" spans="1:8" ht="21.95" customHeight="1" thickBot="1" x14ac:dyDescent="0.35">
      <c r="A25" s="118"/>
      <c r="B25" s="119"/>
      <c r="C25" s="119"/>
      <c r="D25" s="93" t="s">
        <v>25</v>
      </c>
      <c r="E25" s="94">
        <f>E24-E23</f>
        <v>-49694840</v>
      </c>
      <c r="F25" s="94">
        <f t="shared" ref="F25:G25" si="14">F24-F23</f>
        <v>-1300000</v>
      </c>
      <c r="G25" s="94">
        <f t="shared" si="14"/>
        <v>-2044239</v>
      </c>
      <c r="H25" s="95">
        <f>SUM(E25:G25)</f>
        <v>-53039079</v>
      </c>
    </row>
  </sheetData>
  <mergeCells count="14">
    <mergeCell ref="A17:A22"/>
    <mergeCell ref="B17:C19"/>
    <mergeCell ref="B20:C22"/>
    <mergeCell ref="A23:C25"/>
    <mergeCell ref="A2:H2"/>
    <mergeCell ref="A5:A10"/>
    <mergeCell ref="B5:B7"/>
    <mergeCell ref="C5:C7"/>
    <mergeCell ref="B8:C10"/>
    <mergeCell ref="A11:A16"/>
    <mergeCell ref="B11:B13"/>
    <mergeCell ref="C11:C13"/>
    <mergeCell ref="B14:C16"/>
    <mergeCell ref="A3:H3"/>
  </mergeCells>
  <phoneticPr fontId="2" type="noConversion"/>
  <pageMargins left="0.7" right="0.7" top="0.75" bottom="0.75" header="0.3" footer="0.3"/>
  <pageSetup paperSize="9" scale="83" orientation="portrait" r:id="rId1"/>
  <ignoredErrors>
    <ignoredError sqref="G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4"/>
  <sheetViews>
    <sheetView tabSelected="1" topLeftCell="B91" zoomScaleNormal="100" workbookViewId="0">
      <selection activeCell="F109" sqref="F109"/>
    </sheetView>
  </sheetViews>
  <sheetFormatPr defaultRowHeight="13.5" x14ac:dyDescent="0.3"/>
  <cols>
    <col min="1" max="2" width="8.625" style="2" customWidth="1"/>
    <col min="3" max="3" width="15.625" style="27" customWidth="1"/>
    <col min="4" max="4" width="10.625" style="2" customWidth="1"/>
    <col min="5" max="8" width="15.625" style="2" customWidth="1"/>
    <col min="9" max="9" width="14.625" style="2" bestFit="1" customWidth="1"/>
    <col min="10" max="16384" width="9" style="2"/>
  </cols>
  <sheetData>
    <row r="1" spans="1:9" ht="15" customHeight="1" x14ac:dyDescent="0.3"/>
    <row r="2" spans="1:9" ht="30" customHeight="1" x14ac:dyDescent="0.3">
      <c r="A2" s="120" t="s">
        <v>91</v>
      </c>
      <c r="B2" s="120"/>
      <c r="C2" s="120"/>
      <c r="D2" s="120"/>
      <c r="E2" s="120"/>
      <c r="F2" s="120"/>
      <c r="G2" s="120"/>
      <c r="H2" s="120"/>
    </row>
    <row r="3" spans="1:9" ht="15" customHeight="1" thickBot="1" x14ac:dyDescent="0.35">
      <c r="A3" s="145" t="s">
        <v>52</v>
      </c>
      <c r="B3" s="145"/>
      <c r="C3" s="145"/>
      <c r="D3" s="145"/>
      <c r="E3" s="145"/>
      <c r="F3" s="145"/>
      <c r="G3" s="145"/>
      <c r="H3" s="145"/>
    </row>
    <row r="4" spans="1:9" ht="20.100000000000001" customHeight="1" x14ac:dyDescent="0.3">
      <c r="A4" s="140" t="s">
        <v>32</v>
      </c>
      <c r="B4" s="141"/>
      <c r="C4" s="141"/>
      <c r="D4" s="141"/>
      <c r="E4" s="141"/>
      <c r="F4" s="141"/>
      <c r="G4" s="141"/>
      <c r="H4" s="142"/>
    </row>
    <row r="5" spans="1:9" ht="20.100000000000001" customHeight="1" thickBot="1" x14ac:dyDescent="0.35">
      <c r="A5" s="28" t="s">
        <v>12</v>
      </c>
      <c r="B5" s="29" t="s">
        <v>13</v>
      </c>
      <c r="C5" s="30" t="s">
        <v>33</v>
      </c>
      <c r="D5" s="29" t="s">
        <v>15</v>
      </c>
      <c r="E5" s="29" t="s">
        <v>34</v>
      </c>
      <c r="F5" s="29" t="s">
        <v>35</v>
      </c>
      <c r="G5" s="29" t="s">
        <v>36</v>
      </c>
      <c r="H5" s="31" t="s">
        <v>10</v>
      </c>
    </row>
    <row r="6" spans="1:9" ht="15.95" customHeight="1" thickTop="1" x14ac:dyDescent="0.3">
      <c r="A6" s="146" t="s">
        <v>6</v>
      </c>
      <c r="B6" s="150" t="s">
        <v>37</v>
      </c>
      <c r="C6" s="143" t="s">
        <v>47</v>
      </c>
      <c r="D6" s="32" t="s">
        <v>38</v>
      </c>
      <c r="E6" s="33">
        <v>682287190</v>
      </c>
      <c r="F6" s="33">
        <v>13900000</v>
      </c>
      <c r="G6" s="33">
        <v>0</v>
      </c>
      <c r="H6" s="34">
        <f>SUM(E6:G6)</f>
        <v>696187190</v>
      </c>
      <c r="I6" s="35"/>
    </row>
    <row r="7" spans="1:9" ht="15.95" customHeight="1" x14ac:dyDescent="0.3">
      <c r="A7" s="147"/>
      <c r="B7" s="151"/>
      <c r="C7" s="144"/>
      <c r="D7" s="36" t="s">
        <v>39</v>
      </c>
      <c r="E7" s="37">
        <v>670488710</v>
      </c>
      <c r="F7" s="37">
        <v>13900000</v>
      </c>
      <c r="G7" s="37">
        <v>0</v>
      </c>
      <c r="H7" s="38">
        <f t="shared" ref="H7:H89" si="0">SUM(E7:G7)</f>
        <v>684388710</v>
      </c>
    </row>
    <row r="8" spans="1:9" ht="15.95" customHeight="1" x14ac:dyDescent="0.3">
      <c r="A8" s="147"/>
      <c r="B8" s="151"/>
      <c r="C8" s="144"/>
      <c r="D8" s="36" t="s">
        <v>40</v>
      </c>
      <c r="E8" s="37">
        <f>E7-E6</f>
        <v>-11798480</v>
      </c>
      <c r="F8" s="37">
        <f t="shared" ref="F8:G8" si="1">F7-F6</f>
        <v>0</v>
      </c>
      <c r="G8" s="37">
        <f t="shared" si="1"/>
        <v>0</v>
      </c>
      <c r="H8" s="38">
        <f t="shared" si="0"/>
        <v>-11798480</v>
      </c>
    </row>
    <row r="9" spans="1:9" ht="15.95" customHeight="1" x14ac:dyDescent="0.3">
      <c r="A9" s="147"/>
      <c r="B9" s="151"/>
      <c r="C9" s="130" t="s">
        <v>61</v>
      </c>
      <c r="D9" s="39" t="s">
        <v>38</v>
      </c>
      <c r="E9" s="40">
        <f t="shared" ref="E9:G10" si="2">E6</f>
        <v>682287190</v>
      </c>
      <c r="F9" s="40">
        <f t="shared" si="2"/>
        <v>13900000</v>
      </c>
      <c r="G9" s="40">
        <f t="shared" si="2"/>
        <v>0</v>
      </c>
      <c r="H9" s="41">
        <f>SUM(E9:G9)</f>
        <v>696187190</v>
      </c>
    </row>
    <row r="10" spans="1:9" ht="15.95" customHeight="1" x14ac:dyDescent="0.3">
      <c r="A10" s="147"/>
      <c r="B10" s="151"/>
      <c r="C10" s="130"/>
      <c r="D10" s="39" t="s">
        <v>39</v>
      </c>
      <c r="E10" s="40">
        <f t="shared" si="2"/>
        <v>670488710</v>
      </c>
      <c r="F10" s="40">
        <f t="shared" si="2"/>
        <v>13900000</v>
      </c>
      <c r="G10" s="40">
        <f t="shared" si="2"/>
        <v>0</v>
      </c>
      <c r="H10" s="41">
        <f t="shared" ref="H10:H11" si="3">SUM(E10:G10)</f>
        <v>684388710</v>
      </c>
    </row>
    <row r="11" spans="1:9" ht="15.95" customHeight="1" x14ac:dyDescent="0.3">
      <c r="A11" s="147"/>
      <c r="B11" s="151"/>
      <c r="C11" s="130"/>
      <c r="D11" s="39" t="s">
        <v>40</v>
      </c>
      <c r="E11" s="40">
        <f>E10-E9</f>
        <v>-11798480</v>
      </c>
      <c r="F11" s="40">
        <f>F10-F9</f>
        <v>0</v>
      </c>
      <c r="G11" s="40">
        <f>G10-G9</f>
        <v>0</v>
      </c>
      <c r="H11" s="41">
        <f t="shared" si="3"/>
        <v>-11798480</v>
      </c>
    </row>
    <row r="12" spans="1:9" ht="15.95" customHeight="1" x14ac:dyDescent="0.3">
      <c r="A12" s="147"/>
      <c r="B12" s="149" t="s">
        <v>70</v>
      </c>
      <c r="C12" s="137" t="s">
        <v>50</v>
      </c>
      <c r="D12" s="36" t="s">
        <v>38</v>
      </c>
      <c r="E12" s="37">
        <v>5975730</v>
      </c>
      <c r="F12" s="37">
        <v>0</v>
      </c>
      <c r="G12" s="37">
        <v>0</v>
      </c>
      <c r="H12" s="38">
        <f t="shared" si="0"/>
        <v>5975730</v>
      </c>
    </row>
    <row r="13" spans="1:9" ht="15.95" customHeight="1" x14ac:dyDescent="0.3">
      <c r="A13" s="147"/>
      <c r="B13" s="149"/>
      <c r="C13" s="138"/>
      <c r="D13" s="36" t="s">
        <v>39</v>
      </c>
      <c r="E13" s="37">
        <v>5975730</v>
      </c>
      <c r="F13" s="37">
        <v>0</v>
      </c>
      <c r="G13" s="37">
        <v>0</v>
      </c>
      <c r="H13" s="38">
        <f t="shared" si="0"/>
        <v>5975730</v>
      </c>
    </row>
    <row r="14" spans="1:9" ht="15.95" customHeight="1" x14ac:dyDescent="0.3">
      <c r="A14" s="147"/>
      <c r="B14" s="149"/>
      <c r="C14" s="138"/>
      <c r="D14" s="36" t="s">
        <v>40</v>
      </c>
      <c r="E14" s="37">
        <f t="shared" ref="E14:G14" si="4">E13-E12</f>
        <v>0</v>
      </c>
      <c r="F14" s="37">
        <f t="shared" si="4"/>
        <v>0</v>
      </c>
      <c r="G14" s="37">
        <f t="shared" si="4"/>
        <v>0</v>
      </c>
      <c r="H14" s="38">
        <f t="shared" si="0"/>
        <v>0</v>
      </c>
    </row>
    <row r="15" spans="1:9" ht="15.95" customHeight="1" x14ac:dyDescent="0.3">
      <c r="A15" s="147"/>
      <c r="B15" s="149"/>
      <c r="C15" s="130" t="s">
        <v>61</v>
      </c>
      <c r="D15" s="39" t="s">
        <v>38</v>
      </c>
      <c r="E15" s="40">
        <f t="shared" ref="E15:G16" si="5">E12</f>
        <v>5975730</v>
      </c>
      <c r="F15" s="40">
        <f t="shared" si="5"/>
        <v>0</v>
      </c>
      <c r="G15" s="40">
        <f t="shared" si="5"/>
        <v>0</v>
      </c>
      <c r="H15" s="41">
        <f t="shared" si="0"/>
        <v>5975730</v>
      </c>
    </row>
    <row r="16" spans="1:9" ht="15.95" customHeight="1" x14ac:dyDescent="0.3">
      <c r="A16" s="147"/>
      <c r="B16" s="149"/>
      <c r="C16" s="130"/>
      <c r="D16" s="39" t="s">
        <v>39</v>
      </c>
      <c r="E16" s="40">
        <f t="shared" si="5"/>
        <v>5975730</v>
      </c>
      <c r="F16" s="40">
        <f t="shared" si="5"/>
        <v>0</v>
      </c>
      <c r="G16" s="40">
        <f t="shared" si="5"/>
        <v>0</v>
      </c>
      <c r="H16" s="41">
        <f t="shared" si="0"/>
        <v>5975730</v>
      </c>
    </row>
    <row r="17" spans="1:8" ht="15.95" customHeight="1" x14ac:dyDescent="0.3">
      <c r="A17" s="147"/>
      <c r="B17" s="149"/>
      <c r="C17" s="130"/>
      <c r="D17" s="39" t="s">
        <v>40</v>
      </c>
      <c r="E17" s="40">
        <f>E16-E15</f>
        <v>0</v>
      </c>
      <c r="F17" s="40">
        <f>F16-F15</f>
        <v>0</v>
      </c>
      <c r="G17" s="40">
        <f>G16-G15</f>
        <v>0</v>
      </c>
      <c r="H17" s="41">
        <f t="shared" si="0"/>
        <v>0</v>
      </c>
    </row>
    <row r="18" spans="1:8" ht="15.95" customHeight="1" x14ac:dyDescent="0.3">
      <c r="A18" s="147"/>
      <c r="B18" s="149" t="s">
        <v>51</v>
      </c>
      <c r="C18" s="137" t="s">
        <v>48</v>
      </c>
      <c r="D18" s="36" t="s">
        <v>41</v>
      </c>
      <c r="E18" s="37">
        <v>87423520</v>
      </c>
      <c r="F18" s="37">
        <v>4200000</v>
      </c>
      <c r="G18" s="37">
        <v>576000</v>
      </c>
      <c r="H18" s="38">
        <f t="shared" si="0"/>
        <v>92199520</v>
      </c>
    </row>
    <row r="19" spans="1:8" ht="15.95" customHeight="1" x14ac:dyDescent="0.3">
      <c r="A19" s="147"/>
      <c r="B19" s="149"/>
      <c r="C19" s="137"/>
      <c r="D19" s="36" t="s">
        <v>42</v>
      </c>
      <c r="E19" s="37">
        <v>86393640</v>
      </c>
      <c r="F19" s="37">
        <v>4200000</v>
      </c>
      <c r="G19" s="37">
        <v>576000</v>
      </c>
      <c r="H19" s="38">
        <f t="shared" si="0"/>
        <v>91169640</v>
      </c>
    </row>
    <row r="20" spans="1:8" ht="15.95" customHeight="1" x14ac:dyDescent="0.3">
      <c r="A20" s="147"/>
      <c r="B20" s="149"/>
      <c r="C20" s="137"/>
      <c r="D20" s="36" t="s">
        <v>4</v>
      </c>
      <c r="E20" s="37">
        <f t="shared" ref="E20:G20" si="6">E19-E18</f>
        <v>-1029880</v>
      </c>
      <c r="F20" s="37">
        <f t="shared" si="6"/>
        <v>0</v>
      </c>
      <c r="G20" s="37">
        <f t="shared" si="6"/>
        <v>0</v>
      </c>
      <c r="H20" s="38">
        <f t="shared" si="0"/>
        <v>-1029880</v>
      </c>
    </row>
    <row r="21" spans="1:8" ht="15.95" customHeight="1" x14ac:dyDescent="0.3">
      <c r="A21" s="147"/>
      <c r="B21" s="149"/>
      <c r="C21" s="130" t="s">
        <v>61</v>
      </c>
      <c r="D21" s="39" t="s">
        <v>38</v>
      </c>
      <c r="E21" s="40">
        <f t="shared" ref="E21:G22" si="7">E18</f>
        <v>87423520</v>
      </c>
      <c r="F21" s="40">
        <f t="shared" si="7"/>
        <v>4200000</v>
      </c>
      <c r="G21" s="40">
        <f t="shared" si="7"/>
        <v>576000</v>
      </c>
      <c r="H21" s="41">
        <f t="shared" si="0"/>
        <v>92199520</v>
      </c>
    </row>
    <row r="22" spans="1:8" ht="15.95" customHeight="1" x14ac:dyDescent="0.3">
      <c r="A22" s="147"/>
      <c r="B22" s="149"/>
      <c r="C22" s="130"/>
      <c r="D22" s="39" t="s">
        <v>39</v>
      </c>
      <c r="E22" s="40">
        <f t="shared" si="7"/>
        <v>86393640</v>
      </c>
      <c r="F22" s="40">
        <f t="shared" si="7"/>
        <v>4200000</v>
      </c>
      <c r="G22" s="40">
        <f t="shared" si="7"/>
        <v>576000</v>
      </c>
      <c r="H22" s="41">
        <f t="shared" si="0"/>
        <v>91169640</v>
      </c>
    </row>
    <row r="23" spans="1:8" ht="15.95" customHeight="1" x14ac:dyDescent="0.3">
      <c r="A23" s="147"/>
      <c r="B23" s="149"/>
      <c r="C23" s="130"/>
      <c r="D23" s="39" t="s">
        <v>40</v>
      </c>
      <c r="E23" s="40">
        <f>E22-E21</f>
        <v>-1029880</v>
      </c>
      <c r="F23" s="40">
        <f>F22-F21</f>
        <v>0</v>
      </c>
      <c r="G23" s="40">
        <f>G22-G21</f>
        <v>0</v>
      </c>
      <c r="H23" s="41">
        <f t="shared" si="0"/>
        <v>-1029880</v>
      </c>
    </row>
    <row r="24" spans="1:8" ht="15.95" customHeight="1" x14ac:dyDescent="0.3">
      <c r="A24" s="147"/>
      <c r="B24" s="131" t="s">
        <v>62</v>
      </c>
      <c r="C24" s="131"/>
      <c r="D24" s="42" t="s">
        <v>63</v>
      </c>
      <c r="E24" s="43">
        <f>SUM(E9,E15,E21)</f>
        <v>775686440</v>
      </c>
      <c r="F24" s="43">
        <f t="shared" ref="F24:G24" si="8">SUM(F9,F15,F21)</f>
        <v>18100000</v>
      </c>
      <c r="G24" s="43">
        <f t="shared" si="8"/>
        <v>576000</v>
      </c>
      <c r="H24" s="44">
        <f>SUM(E24:G24)</f>
        <v>794362440</v>
      </c>
    </row>
    <row r="25" spans="1:8" ht="15.95" customHeight="1" x14ac:dyDescent="0.3">
      <c r="A25" s="147"/>
      <c r="B25" s="131"/>
      <c r="C25" s="131"/>
      <c r="D25" s="42" t="s">
        <v>64</v>
      </c>
      <c r="E25" s="43">
        <f t="shared" ref="E25:G26" si="9">SUM(E10,E16,E22)</f>
        <v>762858080</v>
      </c>
      <c r="F25" s="43">
        <f t="shared" si="9"/>
        <v>18100000</v>
      </c>
      <c r="G25" s="43">
        <f t="shared" si="9"/>
        <v>576000</v>
      </c>
      <c r="H25" s="44">
        <f t="shared" ref="H25:H26" si="10">SUM(E25:G25)</f>
        <v>781534080</v>
      </c>
    </row>
    <row r="26" spans="1:8" ht="15.95" customHeight="1" thickBot="1" x14ac:dyDescent="0.35">
      <c r="A26" s="148"/>
      <c r="B26" s="132"/>
      <c r="C26" s="132"/>
      <c r="D26" s="45" t="s">
        <v>65</v>
      </c>
      <c r="E26" s="43">
        <f t="shared" si="9"/>
        <v>-12828360</v>
      </c>
      <c r="F26" s="43">
        <f t="shared" si="9"/>
        <v>0</v>
      </c>
      <c r="G26" s="43">
        <f t="shared" si="9"/>
        <v>0</v>
      </c>
      <c r="H26" s="44">
        <f t="shared" si="10"/>
        <v>-12828360</v>
      </c>
    </row>
    <row r="27" spans="1:8" ht="15.95" customHeight="1" x14ac:dyDescent="0.3">
      <c r="A27" s="152" t="s">
        <v>43</v>
      </c>
      <c r="B27" s="159" t="s">
        <v>44</v>
      </c>
      <c r="C27" s="133" t="s">
        <v>71</v>
      </c>
      <c r="D27" s="46" t="s">
        <v>41</v>
      </c>
      <c r="E27" s="47">
        <v>136639690</v>
      </c>
      <c r="F27" s="47">
        <v>0</v>
      </c>
      <c r="G27" s="47">
        <v>0</v>
      </c>
      <c r="H27" s="48">
        <f t="shared" si="0"/>
        <v>136639690</v>
      </c>
    </row>
    <row r="28" spans="1:8" ht="15.95" customHeight="1" x14ac:dyDescent="0.3">
      <c r="A28" s="147"/>
      <c r="B28" s="149"/>
      <c r="C28" s="134"/>
      <c r="D28" s="36" t="s">
        <v>42</v>
      </c>
      <c r="E28" s="37">
        <v>113152790</v>
      </c>
      <c r="F28" s="37">
        <v>0</v>
      </c>
      <c r="G28" s="37">
        <v>0</v>
      </c>
      <c r="H28" s="38">
        <f t="shared" si="0"/>
        <v>113152790</v>
      </c>
    </row>
    <row r="29" spans="1:8" ht="15.95" customHeight="1" x14ac:dyDescent="0.3">
      <c r="A29" s="147"/>
      <c r="B29" s="149"/>
      <c r="C29" s="134"/>
      <c r="D29" s="36" t="s">
        <v>4</v>
      </c>
      <c r="E29" s="37">
        <f t="shared" ref="E29:G29" si="11">E28-E27</f>
        <v>-23486900</v>
      </c>
      <c r="F29" s="37">
        <f t="shared" si="11"/>
        <v>0</v>
      </c>
      <c r="G29" s="37">
        <f t="shared" si="11"/>
        <v>0</v>
      </c>
      <c r="H29" s="49">
        <f t="shared" si="0"/>
        <v>-23486900</v>
      </c>
    </row>
    <row r="30" spans="1:8" ht="15.95" customHeight="1" x14ac:dyDescent="0.3">
      <c r="A30" s="147"/>
      <c r="B30" s="149"/>
      <c r="C30" s="130" t="s">
        <v>61</v>
      </c>
      <c r="D30" s="39" t="s">
        <v>38</v>
      </c>
      <c r="E30" s="40">
        <f t="shared" ref="E30:G31" si="12">E27</f>
        <v>136639690</v>
      </c>
      <c r="F30" s="40">
        <f t="shared" si="12"/>
        <v>0</v>
      </c>
      <c r="G30" s="40">
        <f t="shared" si="12"/>
        <v>0</v>
      </c>
      <c r="H30" s="41">
        <f t="shared" si="0"/>
        <v>136639690</v>
      </c>
    </row>
    <row r="31" spans="1:8" ht="15.95" customHeight="1" x14ac:dyDescent="0.3">
      <c r="A31" s="147"/>
      <c r="B31" s="149"/>
      <c r="C31" s="130"/>
      <c r="D31" s="39" t="s">
        <v>39</v>
      </c>
      <c r="E31" s="40">
        <f t="shared" si="12"/>
        <v>113152790</v>
      </c>
      <c r="F31" s="40">
        <f t="shared" si="12"/>
        <v>0</v>
      </c>
      <c r="G31" s="40">
        <f t="shared" si="12"/>
        <v>0</v>
      </c>
      <c r="H31" s="41">
        <f t="shared" si="0"/>
        <v>113152790</v>
      </c>
    </row>
    <row r="32" spans="1:8" ht="15.95" customHeight="1" x14ac:dyDescent="0.3">
      <c r="A32" s="147"/>
      <c r="B32" s="149"/>
      <c r="C32" s="130"/>
      <c r="D32" s="39" t="s">
        <v>40</v>
      </c>
      <c r="E32" s="40">
        <f>E31-E30</f>
        <v>-23486900</v>
      </c>
      <c r="F32" s="40">
        <f>F31-F30</f>
        <v>0</v>
      </c>
      <c r="G32" s="40">
        <f>G31-G30</f>
        <v>0</v>
      </c>
      <c r="H32" s="41">
        <f t="shared" si="0"/>
        <v>-23486900</v>
      </c>
    </row>
    <row r="33" spans="1:9" ht="15.95" customHeight="1" x14ac:dyDescent="0.3">
      <c r="A33" s="147"/>
      <c r="B33" s="131" t="s">
        <v>60</v>
      </c>
      <c r="C33" s="131"/>
      <c r="D33" s="42" t="s">
        <v>67</v>
      </c>
      <c r="E33" s="43">
        <f>SUM(E30)</f>
        <v>136639690</v>
      </c>
      <c r="F33" s="43">
        <f t="shared" ref="F33:G33" si="13">SUM(F30)</f>
        <v>0</v>
      </c>
      <c r="G33" s="43">
        <f t="shared" si="13"/>
        <v>0</v>
      </c>
      <c r="H33" s="44">
        <f>SUM(E33:G33)</f>
        <v>136639690</v>
      </c>
    </row>
    <row r="34" spans="1:9" ht="15.95" customHeight="1" x14ac:dyDescent="0.3">
      <c r="A34" s="147"/>
      <c r="B34" s="131"/>
      <c r="C34" s="131"/>
      <c r="D34" s="42" t="s">
        <v>68</v>
      </c>
      <c r="E34" s="43">
        <f t="shared" ref="E34:G35" si="14">SUM(E31)</f>
        <v>113152790</v>
      </c>
      <c r="F34" s="43">
        <f t="shared" si="14"/>
        <v>0</v>
      </c>
      <c r="G34" s="43">
        <f t="shared" si="14"/>
        <v>0</v>
      </c>
      <c r="H34" s="44">
        <f t="shared" ref="H34:H35" si="15">SUM(E34:G34)</f>
        <v>113152790</v>
      </c>
    </row>
    <row r="35" spans="1:9" ht="15.95" customHeight="1" thickBot="1" x14ac:dyDescent="0.35">
      <c r="A35" s="148"/>
      <c r="B35" s="132"/>
      <c r="C35" s="132"/>
      <c r="D35" s="45" t="s">
        <v>69</v>
      </c>
      <c r="E35" s="50">
        <f t="shared" si="14"/>
        <v>-23486900</v>
      </c>
      <c r="F35" s="50">
        <f t="shared" si="14"/>
        <v>0</v>
      </c>
      <c r="G35" s="50">
        <f t="shared" si="14"/>
        <v>0</v>
      </c>
      <c r="H35" s="51">
        <f t="shared" si="15"/>
        <v>-23486900</v>
      </c>
    </row>
    <row r="36" spans="1:9" ht="15.95" customHeight="1" x14ac:dyDescent="0.3">
      <c r="A36" s="152" t="s">
        <v>45</v>
      </c>
      <c r="B36" s="159" t="s">
        <v>66</v>
      </c>
      <c r="C36" s="161" t="s">
        <v>92</v>
      </c>
      <c r="D36" s="46" t="s">
        <v>38</v>
      </c>
      <c r="E36" s="47">
        <v>60198910</v>
      </c>
      <c r="F36" s="47">
        <v>8100000</v>
      </c>
      <c r="G36" s="47">
        <v>0</v>
      </c>
      <c r="H36" s="48">
        <f t="shared" si="0"/>
        <v>68298910</v>
      </c>
    </row>
    <row r="37" spans="1:9" ht="15.95" customHeight="1" x14ac:dyDescent="0.3">
      <c r="A37" s="147"/>
      <c r="B37" s="149"/>
      <c r="C37" s="137"/>
      <c r="D37" s="105" t="s">
        <v>39</v>
      </c>
      <c r="E37" s="37">
        <v>53698910</v>
      </c>
      <c r="F37" s="37">
        <v>6800000</v>
      </c>
      <c r="G37" s="37">
        <v>0</v>
      </c>
      <c r="H37" s="38">
        <f t="shared" si="0"/>
        <v>60498910</v>
      </c>
    </row>
    <row r="38" spans="1:9" ht="15.95" customHeight="1" x14ac:dyDescent="0.3">
      <c r="A38" s="147"/>
      <c r="B38" s="149"/>
      <c r="C38" s="137"/>
      <c r="D38" s="105" t="s">
        <v>4</v>
      </c>
      <c r="E38" s="37">
        <f>E37-E36</f>
        <v>-6500000</v>
      </c>
      <c r="F38" s="37">
        <f t="shared" ref="F38" si="16">F37-F36</f>
        <v>-1300000</v>
      </c>
      <c r="G38" s="37">
        <f t="shared" ref="G38" si="17">G37-G36</f>
        <v>0</v>
      </c>
      <c r="H38" s="38">
        <f t="shared" si="0"/>
        <v>-7800000</v>
      </c>
    </row>
    <row r="39" spans="1:9" ht="15.95" customHeight="1" x14ac:dyDescent="0.3">
      <c r="A39" s="147"/>
      <c r="B39" s="149"/>
      <c r="C39" s="137" t="s">
        <v>93</v>
      </c>
      <c r="D39" s="105" t="s">
        <v>38</v>
      </c>
      <c r="E39" s="37">
        <v>8000400</v>
      </c>
      <c r="F39" s="37">
        <v>0</v>
      </c>
      <c r="G39" s="37">
        <v>0</v>
      </c>
      <c r="H39" s="38">
        <f t="shared" ref="H39:H41" si="18">SUM(E39:G39)</f>
        <v>8000400</v>
      </c>
    </row>
    <row r="40" spans="1:9" ht="15.95" customHeight="1" x14ac:dyDescent="0.3">
      <c r="A40" s="147"/>
      <c r="B40" s="149"/>
      <c r="C40" s="137"/>
      <c r="D40" s="105" t="s">
        <v>39</v>
      </c>
      <c r="E40" s="37">
        <v>8000400</v>
      </c>
      <c r="F40" s="37">
        <v>0</v>
      </c>
      <c r="G40" s="37">
        <v>0</v>
      </c>
      <c r="H40" s="38">
        <f t="shared" si="18"/>
        <v>8000400</v>
      </c>
    </row>
    <row r="41" spans="1:9" ht="15.95" customHeight="1" x14ac:dyDescent="0.3">
      <c r="A41" s="147"/>
      <c r="B41" s="149"/>
      <c r="C41" s="137"/>
      <c r="D41" s="105" t="s">
        <v>4</v>
      </c>
      <c r="E41" s="37">
        <f>E40-E39</f>
        <v>0</v>
      </c>
      <c r="F41" s="37">
        <f t="shared" ref="F41:G41" si="19">F40-F39</f>
        <v>0</v>
      </c>
      <c r="G41" s="37">
        <f t="shared" si="19"/>
        <v>0</v>
      </c>
      <c r="H41" s="38">
        <f t="shared" si="18"/>
        <v>0</v>
      </c>
    </row>
    <row r="42" spans="1:9" ht="15.95" customHeight="1" x14ac:dyDescent="0.3">
      <c r="A42" s="147"/>
      <c r="B42" s="149"/>
      <c r="C42" s="137" t="s">
        <v>74</v>
      </c>
      <c r="D42" s="105" t="s">
        <v>38</v>
      </c>
      <c r="E42" s="37">
        <v>18352600</v>
      </c>
      <c r="F42" s="37">
        <v>0</v>
      </c>
      <c r="G42" s="37">
        <v>0</v>
      </c>
      <c r="H42" s="38">
        <f t="shared" ref="H42:H44" si="20">SUM(E42:G42)</f>
        <v>18352600</v>
      </c>
    </row>
    <row r="43" spans="1:9" ht="15.95" customHeight="1" x14ac:dyDescent="0.3">
      <c r="A43" s="147"/>
      <c r="B43" s="149"/>
      <c r="C43" s="137"/>
      <c r="D43" s="105" t="s">
        <v>39</v>
      </c>
      <c r="E43" s="37">
        <v>18352600</v>
      </c>
      <c r="F43" s="37">
        <v>0</v>
      </c>
      <c r="G43" s="37">
        <v>0</v>
      </c>
      <c r="H43" s="38">
        <f t="shared" si="20"/>
        <v>18352600</v>
      </c>
    </row>
    <row r="44" spans="1:9" ht="15.95" customHeight="1" x14ac:dyDescent="0.3">
      <c r="A44" s="147"/>
      <c r="B44" s="149"/>
      <c r="C44" s="137"/>
      <c r="D44" s="105" t="s">
        <v>4</v>
      </c>
      <c r="E44" s="37">
        <f>E43-E42</f>
        <v>0</v>
      </c>
      <c r="F44" s="37">
        <f t="shared" ref="F44:G44" si="21">F43-F42</f>
        <v>0</v>
      </c>
      <c r="G44" s="37">
        <f t="shared" si="21"/>
        <v>0</v>
      </c>
      <c r="H44" s="38">
        <f t="shared" si="20"/>
        <v>0</v>
      </c>
    </row>
    <row r="45" spans="1:9" ht="15.95" customHeight="1" x14ac:dyDescent="0.3">
      <c r="A45" s="147"/>
      <c r="B45" s="149"/>
      <c r="C45" s="137" t="s">
        <v>75</v>
      </c>
      <c r="D45" s="105" t="s">
        <v>38</v>
      </c>
      <c r="E45" s="37">
        <v>133060090</v>
      </c>
      <c r="F45" s="37">
        <v>0</v>
      </c>
      <c r="G45" s="37">
        <v>0</v>
      </c>
      <c r="H45" s="38">
        <f t="shared" si="0"/>
        <v>133060090</v>
      </c>
      <c r="I45" s="35"/>
    </row>
    <row r="46" spans="1:9" ht="15.95" customHeight="1" x14ac:dyDescent="0.3">
      <c r="A46" s="147"/>
      <c r="B46" s="149"/>
      <c r="C46" s="137"/>
      <c r="D46" s="105" t="s">
        <v>39</v>
      </c>
      <c r="E46" s="37">
        <v>133027990</v>
      </c>
      <c r="F46" s="37">
        <v>0</v>
      </c>
      <c r="G46" s="37">
        <v>0</v>
      </c>
      <c r="H46" s="38">
        <f t="shared" si="0"/>
        <v>133027990</v>
      </c>
      <c r="I46" s="35"/>
    </row>
    <row r="47" spans="1:9" ht="15.95" customHeight="1" x14ac:dyDescent="0.3">
      <c r="A47" s="147"/>
      <c r="B47" s="149"/>
      <c r="C47" s="137"/>
      <c r="D47" s="105" t="s">
        <v>4</v>
      </c>
      <c r="E47" s="37">
        <f>E46-E45</f>
        <v>-32100</v>
      </c>
      <c r="F47" s="37">
        <f t="shared" ref="F47" si="22">F46-F45</f>
        <v>0</v>
      </c>
      <c r="G47" s="37">
        <f t="shared" ref="G47" si="23">G46-G45</f>
        <v>0</v>
      </c>
      <c r="H47" s="38">
        <f t="shared" si="0"/>
        <v>-32100</v>
      </c>
    </row>
    <row r="48" spans="1:9" ht="15.95" customHeight="1" x14ac:dyDescent="0.3">
      <c r="A48" s="147"/>
      <c r="B48" s="149"/>
      <c r="C48" s="137" t="s">
        <v>76</v>
      </c>
      <c r="D48" s="105" t="s">
        <v>38</v>
      </c>
      <c r="E48" s="37">
        <v>600000</v>
      </c>
      <c r="F48" s="37">
        <v>0</v>
      </c>
      <c r="G48" s="37">
        <v>0</v>
      </c>
      <c r="H48" s="38">
        <f t="shared" si="0"/>
        <v>600000</v>
      </c>
      <c r="I48" s="35"/>
    </row>
    <row r="49" spans="1:9" ht="15.95" customHeight="1" x14ac:dyDescent="0.3">
      <c r="A49" s="147"/>
      <c r="B49" s="149"/>
      <c r="C49" s="137"/>
      <c r="D49" s="105" t="s">
        <v>39</v>
      </c>
      <c r="E49" s="37">
        <v>600000</v>
      </c>
      <c r="F49" s="37">
        <v>0</v>
      </c>
      <c r="G49" s="37">
        <v>0</v>
      </c>
      <c r="H49" s="38">
        <f t="shared" si="0"/>
        <v>600000</v>
      </c>
      <c r="I49" s="35"/>
    </row>
    <row r="50" spans="1:9" ht="15.95" customHeight="1" x14ac:dyDescent="0.3">
      <c r="A50" s="147"/>
      <c r="B50" s="149"/>
      <c r="C50" s="137"/>
      <c r="D50" s="105" t="s">
        <v>4</v>
      </c>
      <c r="E50" s="37">
        <f>E49-E48</f>
        <v>0</v>
      </c>
      <c r="F50" s="37">
        <f t="shared" ref="F50" si="24">F49-F48</f>
        <v>0</v>
      </c>
      <c r="G50" s="37">
        <f t="shared" ref="G50" si="25">G49-G48</f>
        <v>0</v>
      </c>
      <c r="H50" s="38">
        <f t="shared" si="0"/>
        <v>0</v>
      </c>
    </row>
    <row r="51" spans="1:9" ht="15.95" customHeight="1" x14ac:dyDescent="0.3">
      <c r="A51" s="147"/>
      <c r="B51" s="149"/>
      <c r="C51" s="137" t="s">
        <v>77</v>
      </c>
      <c r="D51" s="105" t="s">
        <v>41</v>
      </c>
      <c r="E51" s="37">
        <v>850020</v>
      </c>
      <c r="F51" s="37">
        <v>0</v>
      </c>
      <c r="G51" s="37">
        <v>0</v>
      </c>
      <c r="H51" s="38">
        <f t="shared" si="0"/>
        <v>850020</v>
      </c>
    </row>
    <row r="52" spans="1:9" ht="15.95" customHeight="1" x14ac:dyDescent="0.3">
      <c r="A52" s="147"/>
      <c r="B52" s="149"/>
      <c r="C52" s="138"/>
      <c r="D52" s="105" t="s">
        <v>42</v>
      </c>
      <c r="E52" s="37">
        <v>850020</v>
      </c>
      <c r="F52" s="37">
        <v>0</v>
      </c>
      <c r="G52" s="37">
        <v>0</v>
      </c>
      <c r="H52" s="38">
        <f t="shared" si="0"/>
        <v>850020</v>
      </c>
    </row>
    <row r="53" spans="1:9" ht="15.95" customHeight="1" x14ac:dyDescent="0.3">
      <c r="A53" s="147"/>
      <c r="B53" s="149"/>
      <c r="C53" s="138"/>
      <c r="D53" s="105" t="s">
        <v>4</v>
      </c>
      <c r="E53" s="37">
        <f>E52-E51</f>
        <v>0</v>
      </c>
      <c r="F53" s="37">
        <f t="shared" ref="F53" si="26">F52-F51</f>
        <v>0</v>
      </c>
      <c r="G53" s="37">
        <f t="shared" ref="G53" si="27">G52-G51</f>
        <v>0</v>
      </c>
      <c r="H53" s="38">
        <f t="shared" si="0"/>
        <v>0</v>
      </c>
    </row>
    <row r="54" spans="1:9" ht="15.95" customHeight="1" x14ac:dyDescent="0.3">
      <c r="A54" s="147"/>
      <c r="B54" s="149"/>
      <c r="C54" s="137" t="s">
        <v>78</v>
      </c>
      <c r="D54" s="105" t="s">
        <v>38</v>
      </c>
      <c r="E54" s="37">
        <v>19600000</v>
      </c>
      <c r="F54" s="37">
        <v>0</v>
      </c>
      <c r="G54" s="37">
        <v>0</v>
      </c>
      <c r="H54" s="38">
        <f t="shared" si="0"/>
        <v>19600000</v>
      </c>
    </row>
    <row r="55" spans="1:9" ht="15.95" customHeight="1" x14ac:dyDescent="0.3">
      <c r="A55" s="147"/>
      <c r="B55" s="149"/>
      <c r="C55" s="137"/>
      <c r="D55" s="105" t="s">
        <v>39</v>
      </c>
      <c r="E55" s="37">
        <v>19600000</v>
      </c>
      <c r="F55" s="37">
        <v>0</v>
      </c>
      <c r="G55" s="37">
        <v>0</v>
      </c>
      <c r="H55" s="38">
        <f t="shared" si="0"/>
        <v>19600000</v>
      </c>
    </row>
    <row r="56" spans="1:9" ht="15.95" customHeight="1" x14ac:dyDescent="0.3">
      <c r="A56" s="147"/>
      <c r="B56" s="149"/>
      <c r="C56" s="137"/>
      <c r="D56" s="105" t="s">
        <v>40</v>
      </c>
      <c r="E56" s="37">
        <f>E55-E54</f>
        <v>0</v>
      </c>
      <c r="F56" s="37">
        <f t="shared" ref="F56" si="28">F55-F54</f>
        <v>0</v>
      </c>
      <c r="G56" s="37">
        <f t="shared" ref="G56" si="29">G55-G54</f>
        <v>0</v>
      </c>
      <c r="H56" s="38">
        <f t="shared" si="0"/>
        <v>0</v>
      </c>
    </row>
    <row r="57" spans="1:9" ht="15.95" customHeight="1" x14ac:dyDescent="0.3">
      <c r="A57" s="147"/>
      <c r="B57" s="149"/>
      <c r="C57" s="137" t="s">
        <v>79</v>
      </c>
      <c r="D57" s="105" t="s">
        <v>38</v>
      </c>
      <c r="E57" s="37">
        <v>64287850</v>
      </c>
      <c r="F57" s="37">
        <v>0</v>
      </c>
      <c r="G57" s="37">
        <v>0</v>
      </c>
      <c r="H57" s="38">
        <f t="shared" si="0"/>
        <v>64287850</v>
      </c>
    </row>
    <row r="58" spans="1:9" ht="15.95" customHeight="1" x14ac:dyDescent="0.3">
      <c r="A58" s="147"/>
      <c r="B58" s="149"/>
      <c r="C58" s="137"/>
      <c r="D58" s="105" t="s">
        <v>39</v>
      </c>
      <c r="E58" s="37">
        <v>64287850</v>
      </c>
      <c r="F58" s="37">
        <v>0</v>
      </c>
      <c r="G58" s="37">
        <v>0</v>
      </c>
      <c r="H58" s="38">
        <f t="shared" si="0"/>
        <v>64287850</v>
      </c>
    </row>
    <row r="59" spans="1:9" ht="15.95" customHeight="1" x14ac:dyDescent="0.3">
      <c r="A59" s="147"/>
      <c r="B59" s="149"/>
      <c r="C59" s="137"/>
      <c r="D59" s="105" t="s">
        <v>40</v>
      </c>
      <c r="E59" s="37">
        <f>E58-E57</f>
        <v>0</v>
      </c>
      <c r="F59" s="37">
        <f t="shared" ref="F59" si="30">F58-F57</f>
        <v>0</v>
      </c>
      <c r="G59" s="37">
        <f t="shared" ref="G59" si="31">G58-G57</f>
        <v>0</v>
      </c>
      <c r="H59" s="38">
        <f t="shared" si="0"/>
        <v>0</v>
      </c>
    </row>
    <row r="60" spans="1:9" ht="15.95" customHeight="1" x14ac:dyDescent="0.3">
      <c r="A60" s="147"/>
      <c r="B60" s="149"/>
      <c r="C60" s="137" t="s">
        <v>80</v>
      </c>
      <c r="D60" s="105" t="s">
        <v>38</v>
      </c>
      <c r="E60" s="37">
        <v>32000000</v>
      </c>
      <c r="F60" s="37">
        <v>0</v>
      </c>
      <c r="G60" s="37">
        <v>0</v>
      </c>
      <c r="H60" s="38">
        <f t="shared" si="0"/>
        <v>32000000</v>
      </c>
    </row>
    <row r="61" spans="1:9" ht="15.95" customHeight="1" x14ac:dyDescent="0.3">
      <c r="A61" s="147"/>
      <c r="B61" s="149"/>
      <c r="C61" s="137"/>
      <c r="D61" s="105" t="s">
        <v>39</v>
      </c>
      <c r="E61" s="37">
        <v>31273310</v>
      </c>
      <c r="F61" s="37">
        <v>0</v>
      </c>
      <c r="G61" s="37">
        <v>0</v>
      </c>
      <c r="H61" s="38">
        <f t="shared" si="0"/>
        <v>31273310</v>
      </c>
    </row>
    <row r="62" spans="1:9" ht="15.95" customHeight="1" x14ac:dyDescent="0.3">
      <c r="A62" s="147"/>
      <c r="B62" s="149"/>
      <c r="C62" s="137"/>
      <c r="D62" s="105" t="s">
        <v>40</v>
      </c>
      <c r="E62" s="37">
        <f>E61-E60</f>
        <v>-726690</v>
      </c>
      <c r="F62" s="37">
        <f t="shared" ref="F62" si="32">F61-F60</f>
        <v>0</v>
      </c>
      <c r="G62" s="37">
        <f t="shared" ref="G62" si="33">G61-G60</f>
        <v>0</v>
      </c>
      <c r="H62" s="38">
        <f t="shared" si="0"/>
        <v>-726690</v>
      </c>
    </row>
    <row r="63" spans="1:9" ht="15.95" customHeight="1" x14ac:dyDescent="0.3">
      <c r="A63" s="147"/>
      <c r="B63" s="149"/>
      <c r="C63" s="137" t="s">
        <v>81</v>
      </c>
      <c r="D63" s="52" t="s">
        <v>41</v>
      </c>
      <c r="E63" s="37">
        <v>7000000</v>
      </c>
      <c r="F63" s="37">
        <v>0</v>
      </c>
      <c r="G63" s="37">
        <v>0</v>
      </c>
      <c r="H63" s="38">
        <f t="shared" si="0"/>
        <v>7000000</v>
      </c>
    </row>
    <row r="64" spans="1:9" ht="15.95" customHeight="1" x14ac:dyDescent="0.3">
      <c r="A64" s="147"/>
      <c r="B64" s="149"/>
      <c r="C64" s="138"/>
      <c r="D64" s="52" t="s">
        <v>42</v>
      </c>
      <c r="E64" s="37">
        <v>7000000</v>
      </c>
      <c r="F64" s="37">
        <v>0</v>
      </c>
      <c r="G64" s="37">
        <v>0</v>
      </c>
      <c r="H64" s="38">
        <f t="shared" si="0"/>
        <v>7000000</v>
      </c>
    </row>
    <row r="65" spans="1:8" ht="15.95" customHeight="1" x14ac:dyDescent="0.3">
      <c r="A65" s="147"/>
      <c r="B65" s="149"/>
      <c r="C65" s="138"/>
      <c r="D65" s="52" t="s">
        <v>4</v>
      </c>
      <c r="E65" s="37">
        <f>E64-E63</f>
        <v>0</v>
      </c>
      <c r="F65" s="37">
        <f t="shared" ref="F65" si="34">F64-F63</f>
        <v>0</v>
      </c>
      <c r="G65" s="37">
        <f t="shared" ref="G65" si="35">G64-G63</f>
        <v>0</v>
      </c>
      <c r="H65" s="38">
        <f t="shared" si="0"/>
        <v>0</v>
      </c>
    </row>
    <row r="66" spans="1:8" ht="15.95" customHeight="1" x14ac:dyDescent="0.3">
      <c r="A66" s="147"/>
      <c r="B66" s="149"/>
      <c r="C66" s="139" t="s">
        <v>82</v>
      </c>
      <c r="D66" s="52" t="s">
        <v>41</v>
      </c>
      <c r="E66" s="37">
        <v>9600000</v>
      </c>
      <c r="F66" s="37">
        <v>0</v>
      </c>
      <c r="G66" s="37">
        <v>0</v>
      </c>
      <c r="H66" s="38">
        <f t="shared" si="0"/>
        <v>9600000</v>
      </c>
    </row>
    <row r="67" spans="1:8" ht="15.95" customHeight="1" x14ac:dyDescent="0.3">
      <c r="A67" s="147"/>
      <c r="B67" s="149"/>
      <c r="C67" s="139"/>
      <c r="D67" s="52" t="s">
        <v>42</v>
      </c>
      <c r="E67" s="37">
        <v>9600000</v>
      </c>
      <c r="F67" s="37">
        <v>0</v>
      </c>
      <c r="G67" s="37">
        <v>0</v>
      </c>
      <c r="H67" s="38">
        <f t="shared" si="0"/>
        <v>9600000</v>
      </c>
    </row>
    <row r="68" spans="1:8" ht="15.95" customHeight="1" x14ac:dyDescent="0.3">
      <c r="A68" s="147"/>
      <c r="B68" s="149"/>
      <c r="C68" s="139"/>
      <c r="D68" s="52" t="s">
        <v>4</v>
      </c>
      <c r="E68" s="37">
        <f>E67-E66</f>
        <v>0</v>
      </c>
      <c r="F68" s="37">
        <f t="shared" ref="F68" si="36">F67-F66</f>
        <v>0</v>
      </c>
      <c r="G68" s="37">
        <f t="shared" ref="G68" si="37">G67-G66</f>
        <v>0</v>
      </c>
      <c r="H68" s="38">
        <f t="shared" si="0"/>
        <v>0</v>
      </c>
    </row>
    <row r="69" spans="1:8" ht="15.95" customHeight="1" x14ac:dyDescent="0.3">
      <c r="A69" s="147"/>
      <c r="B69" s="149"/>
      <c r="C69" s="139" t="s">
        <v>83</v>
      </c>
      <c r="D69" s="52" t="s">
        <v>41</v>
      </c>
      <c r="E69" s="37">
        <v>18750000</v>
      </c>
      <c r="F69" s="37">
        <v>0</v>
      </c>
      <c r="G69" s="37">
        <v>0</v>
      </c>
      <c r="H69" s="38">
        <f t="shared" si="0"/>
        <v>18750000</v>
      </c>
    </row>
    <row r="70" spans="1:8" ht="15.95" customHeight="1" x14ac:dyDescent="0.3">
      <c r="A70" s="147"/>
      <c r="B70" s="149"/>
      <c r="C70" s="139"/>
      <c r="D70" s="52" t="s">
        <v>42</v>
      </c>
      <c r="E70" s="37">
        <v>18000000</v>
      </c>
      <c r="F70" s="37">
        <v>0</v>
      </c>
      <c r="G70" s="37">
        <v>0</v>
      </c>
      <c r="H70" s="38">
        <f t="shared" si="0"/>
        <v>18000000</v>
      </c>
    </row>
    <row r="71" spans="1:8" ht="15.95" customHeight="1" x14ac:dyDescent="0.3">
      <c r="A71" s="147"/>
      <c r="B71" s="149"/>
      <c r="C71" s="139"/>
      <c r="D71" s="52" t="s">
        <v>4</v>
      </c>
      <c r="E71" s="37">
        <f>E70-E69</f>
        <v>-750000</v>
      </c>
      <c r="F71" s="37">
        <f t="shared" ref="F71" si="38">F70-F69</f>
        <v>0</v>
      </c>
      <c r="G71" s="37">
        <f t="shared" ref="G71" si="39">G70-G69</f>
        <v>0</v>
      </c>
      <c r="H71" s="38">
        <f t="shared" si="0"/>
        <v>-750000</v>
      </c>
    </row>
    <row r="72" spans="1:8" ht="15.95" customHeight="1" x14ac:dyDescent="0.3">
      <c r="A72" s="147"/>
      <c r="B72" s="149"/>
      <c r="C72" s="139" t="s">
        <v>59</v>
      </c>
      <c r="D72" s="52" t="s">
        <v>41</v>
      </c>
      <c r="E72" s="37">
        <v>5000000</v>
      </c>
      <c r="F72" s="37">
        <v>0</v>
      </c>
      <c r="G72" s="37">
        <v>0</v>
      </c>
      <c r="H72" s="38">
        <f t="shared" si="0"/>
        <v>5000000</v>
      </c>
    </row>
    <row r="73" spans="1:8" ht="15.95" customHeight="1" x14ac:dyDescent="0.3">
      <c r="A73" s="147"/>
      <c r="B73" s="149"/>
      <c r="C73" s="139"/>
      <c r="D73" s="52" t="s">
        <v>42</v>
      </c>
      <c r="E73" s="37">
        <v>5000000</v>
      </c>
      <c r="F73" s="37">
        <v>0</v>
      </c>
      <c r="G73" s="37">
        <v>0</v>
      </c>
      <c r="H73" s="38">
        <f t="shared" si="0"/>
        <v>5000000</v>
      </c>
    </row>
    <row r="74" spans="1:8" ht="15.95" customHeight="1" x14ac:dyDescent="0.3">
      <c r="A74" s="147"/>
      <c r="B74" s="149"/>
      <c r="C74" s="139"/>
      <c r="D74" s="52" t="s">
        <v>4</v>
      </c>
      <c r="E74" s="37">
        <f>E73-E72</f>
        <v>0</v>
      </c>
      <c r="F74" s="37">
        <f t="shared" ref="F74" si="40">F73-F72</f>
        <v>0</v>
      </c>
      <c r="G74" s="37">
        <f t="shared" ref="G74" si="41">G73-G72</f>
        <v>0</v>
      </c>
      <c r="H74" s="38">
        <f t="shared" si="0"/>
        <v>0</v>
      </c>
    </row>
    <row r="75" spans="1:8" ht="15.95" customHeight="1" x14ac:dyDescent="0.3">
      <c r="A75" s="147"/>
      <c r="B75" s="149"/>
      <c r="C75" s="139" t="s">
        <v>49</v>
      </c>
      <c r="D75" s="52" t="s">
        <v>41</v>
      </c>
      <c r="E75" s="37">
        <v>10000000</v>
      </c>
      <c r="F75" s="37">
        <v>0</v>
      </c>
      <c r="G75" s="37">
        <v>0</v>
      </c>
      <c r="H75" s="38">
        <f t="shared" si="0"/>
        <v>10000000</v>
      </c>
    </row>
    <row r="76" spans="1:8" ht="15.95" customHeight="1" x14ac:dyDescent="0.3">
      <c r="A76" s="147"/>
      <c r="B76" s="149"/>
      <c r="C76" s="139"/>
      <c r="D76" s="52" t="s">
        <v>42</v>
      </c>
      <c r="E76" s="37">
        <v>10000000</v>
      </c>
      <c r="F76" s="37">
        <v>0</v>
      </c>
      <c r="G76" s="37">
        <v>0</v>
      </c>
      <c r="H76" s="38">
        <f t="shared" si="0"/>
        <v>10000000</v>
      </c>
    </row>
    <row r="77" spans="1:8" ht="15.95" customHeight="1" x14ac:dyDescent="0.3">
      <c r="A77" s="147"/>
      <c r="B77" s="149"/>
      <c r="C77" s="139"/>
      <c r="D77" s="52" t="s">
        <v>4</v>
      </c>
      <c r="E77" s="37">
        <f>E76-E75</f>
        <v>0</v>
      </c>
      <c r="F77" s="37">
        <f t="shared" ref="F77" si="42">F76-F75</f>
        <v>0</v>
      </c>
      <c r="G77" s="37">
        <f t="shared" ref="G77" si="43">G76-G75</f>
        <v>0</v>
      </c>
      <c r="H77" s="38">
        <f t="shared" si="0"/>
        <v>0</v>
      </c>
    </row>
    <row r="78" spans="1:8" ht="15.95" customHeight="1" x14ac:dyDescent="0.3">
      <c r="A78" s="147"/>
      <c r="B78" s="149"/>
      <c r="C78" s="139" t="s">
        <v>84</v>
      </c>
      <c r="D78" s="52" t="s">
        <v>41</v>
      </c>
      <c r="E78" s="37">
        <v>24000000</v>
      </c>
      <c r="F78" s="37">
        <v>0</v>
      </c>
      <c r="G78" s="37">
        <v>0</v>
      </c>
      <c r="H78" s="38">
        <f t="shared" si="0"/>
        <v>24000000</v>
      </c>
    </row>
    <row r="79" spans="1:8" ht="15.95" customHeight="1" x14ac:dyDescent="0.3">
      <c r="A79" s="147"/>
      <c r="B79" s="149"/>
      <c r="C79" s="139"/>
      <c r="D79" s="52" t="s">
        <v>42</v>
      </c>
      <c r="E79" s="37">
        <v>24000000</v>
      </c>
      <c r="F79" s="37">
        <v>0</v>
      </c>
      <c r="G79" s="37">
        <v>0</v>
      </c>
      <c r="H79" s="38">
        <f t="shared" si="0"/>
        <v>24000000</v>
      </c>
    </row>
    <row r="80" spans="1:8" ht="15.95" customHeight="1" x14ac:dyDescent="0.3">
      <c r="A80" s="147"/>
      <c r="B80" s="149"/>
      <c r="C80" s="139"/>
      <c r="D80" s="52" t="s">
        <v>4</v>
      </c>
      <c r="E80" s="37">
        <f>E79-E78</f>
        <v>0</v>
      </c>
      <c r="F80" s="37">
        <f t="shared" ref="F80" si="44">F79-F78</f>
        <v>0</v>
      </c>
      <c r="G80" s="37">
        <f t="shared" ref="G80" si="45">G79-G78</f>
        <v>0</v>
      </c>
      <c r="H80" s="38">
        <f t="shared" si="0"/>
        <v>0</v>
      </c>
    </row>
    <row r="81" spans="1:8" ht="15.95" customHeight="1" x14ac:dyDescent="0.3">
      <c r="A81" s="147"/>
      <c r="B81" s="149"/>
      <c r="C81" s="139" t="s">
        <v>58</v>
      </c>
      <c r="D81" s="52" t="s">
        <v>41</v>
      </c>
      <c r="E81" s="37">
        <v>750629000</v>
      </c>
      <c r="F81" s="37">
        <v>0</v>
      </c>
      <c r="G81" s="37">
        <v>0</v>
      </c>
      <c r="H81" s="38">
        <f t="shared" ref="H81:H83" si="46">SUM(E81:G81)</f>
        <v>750629000</v>
      </c>
    </row>
    <row r="82" spans="1:8" ht="15.95" customHeight="1" x14ac:dyDescent="0.3">
      <c r="A82" s="147"/>
      <c r="B82" s="149"/>
      <c r="C82" s="139"/>
      <c r="D82" s="52" t="s">
        <v>42</v>
      </c>
      <c r="E82" s="37">
        <v>750121340</v>
      </c>
      <c r="F82" s="37">
        <v>0</v>
      </c>
      <c r="G82" s="37">
        <v>0</v>
      </c>
      <c r="H82" s="38">
        <f t="shared" si="46"/>
        <v>750121340</v>
      </c>
    </row>
    <row r="83" spans="1:8" ht="15.95" customHeight="1" x14ac:dyDescent="0.3">
      <c r="A83" s="147"/>
      <c r="B83" s="149"/>
      <c r="C83" s="139"/>
      <c r="D83" s="52" t="s">
        <v>4</v>
      </c>
      <c r="E83" s="37">
        <f>E82-E81</f>
        <v>-507660</v>
      </c>
      <c r="F83" s="37">
        <f t="shared" ref="F83:G83" si="47">F82-F81</f>
        <v>0</v>
      </c>
      <c r="G83" s="37">
        <f t="shared" si="47"/>
        <v>0</v>
      </c>
      <c r="H83" s="38">
        <f t="shared" si="46"/>
        <v>-507660</v>
      </c>
    </row>
    <row r="84" spans="1:8" ht="15.95" customHeight="1" x14ac:dyDescent="0.3">
      <c r="A84" s="147"/>
      <c r="B84" s="149"/>
      <c r="C84" s="139" t="s">
        <v>94</v>
      </c>
      <c r="D84" s="52" t="s">
        <v>41</v>
      </c>
      <c r="E84" s="37">
        <v>124527000</v>
      </c>
      <c r="F84" s="37">
        <v>0</v>
      </c>
      <c r="G84" s="37">
        <v>0</v>
      </c>
      <c r="H84" s="38">
        <f t="shared" ref="H84:H86" si="48">SUM(E84:G84)</f>
        <v>124527000</v>
      </c>
    </row>
    <row r="85" spans="1:8" ht="15.95" customHeight="1" x14ac:dyDescent="0.3">
      <c r="A85" s="147"/>
      <c r="B85" s="149"/>
      <c r="C85" s="139"/>
      <c r="D85" s="52" t="s">
        <v>42</v>
      </c>
      <c r="E85" s="37">
        <v>124527000</v>
      </c>
      <c r="F85" s="37">
        <v>0</v>
      </c>
      <c r="G85" s="37">
        <v>0</v>
      </c>
      <c r="H85" s="38">
        <f t="shared" si="48"/>
        <v>124527000</v>
      </c>
    </row>
    <row r="86" spans="1:8" ht="15.95" customHeight="1" x14ac:dyDescent="0.3">
      <c r="A86" s="147"/>
      <c r="B86" s="149"/>
      <c r="C86" s="139"/>
      <c r="D86" s="52" t="s">
        <v>4</v>
      </c>
      <c r="E86" s="37">
        <f>E85-E84</f>
        <v>0</v>
      </c>
      <c r="F86" s="37">
        <f t="shared" ref="F86:G86" si="49">F85-F84</f>
        <v>0</v>
      </c>
      <c r="G86" s="37">
        <f t="shared" si="49"/>
        <v>0</v>
      </c>
      <c r="H86" s="38">
        <f t="shared" si="48"/>
        <v>0</v>
      </c>
    </row>
    <row r="87" spans="1:8" ht="15.95" customHeight="1" x14ac:dyDescent="0.3">
      <c r="A87" s="147"/>
      <c r="B87" s="149"/>
      <c r="C87" s="134" t="s">
        <v>46</v>
      </c>
      <c r="D87" s="52" t="s">
        <v>41</v>
      </c>
      <c r="E87" s="37">
        <v>125599000</v>
      </c>
      <c r="F87" s="37">
        <v>0</v>
      </c>
      <c r="G87" s="37">
        <v>0</v>
      </c>
      <c r="H87" s="38">
        <f t="shared" si="0"/>
        <v>125599000</v>
      </c>
    </row>
    <row r="88" spans="1:8" ht="15.95" customHeight="1" x14ac:dyDescent="0.3">
      <c r="A88" s="147"/>
      <c r="B88" s="149"/>
      <c r="C88" s="134"/>
      <c r="D88" s="52" t="s">
        <v>42</v>
      </c>
      <c r="E88" s="37">
        <v>123448780</v>
      </c>
      <c r="F88" s="37">
        <v>0</v>
      </c>
      <c r="G88" s="37">
        <v>0</v>
      </c>
      <c r="H88" s="38">
        <f t="shared" si="0"/>
        <v>123448780</v>
      </c>
    </row>
    <row r="89" spans="1:8" ht="15.95" customHeight="1" x14ac:dyDescent="0.3">
      <c r="A89" s="147"/>
      <c r="B89" s="149"/>
      <c r="C89" s="134"/>
      <c r="D89" s="52" t="s">
        <v>4</v>
      </c>
      <c r="E89" s="37">
        <f>E88-E87</f>
        <v>-2150220</v>
      </c>
      <c r="F89" s="37">
        <f t="shared" ref="F89" si="50">F88-F87</f>
        <v>0</v>
      </c>
      <c r="G89" s="37">
        <f t="shared" ref="G89" si="51">G88-G87</f>
        <v>0</v>
      </c>
      <c r="H89" s="38">
        <f t="shared" si="0"/>
        <v>-2150220</v>
      </c>
    </row>
    <row r="90" spans="1:8" ht="15.95" customHeight="1" x14ac:dyDescent="0.3">
      <c r="A90" s="147"/>
      <c r="B90" s="149"/>
      <c r="C90" s="134" t="s">
        <v>85</v>
      </c>
      <c r="D90" s="52" t="s">
        <v>41</v>
      </c>
      <c r="E90" s="37">
        <v>104990000</v>
      </c>
      <c r="F90" s="37">
        <v>0</v>
      </c>
      <c r="G90" s="37">
        <v>0</v>
      </c>
      <c r="H90" s="38">
        <f t="shared" ref="H90:H92" si="52">SUM(E90:G90)</f>
        <v>104990000</v>
      </c>
    </row>
    <row r="91" spans="1:8" ht="15.95" customHeight="1" x14ac:dyDescent="0.3">
      <c r="A91" s="147"/>
      <c r="B91" s="149"/>
      <c r="C91" s="134"/>
      <c r="D91" s="52" t="s">
        <v>42</v>
      </c>
      <c r="E91" s="37">
        <v>102277090</v>
      </c>
      <c r="F91" s="37">
        <v>0</v>
      </c>
      <c r="G91" s="37">
        <v>0</v>
      </c>
      <c r="H91" s="38">
        <f t="shared" si="52"/>
        <v>102277090</v>
      </c>
    </row>
    <row r="92" spans="1:8" ht="15.95" customHeight="1" x14ac:dyDescent="0.3">
      <c r="A92" s="147"/>
      <c r="B92" s="149"/>
      <c r="C92" s="134"/>
      <c r="D92" s="52" t="s">
        <v>4</v>
      </c>
      <c r="E92" s="37">
        <f>E91-E90</f>
        <v>-2712910</v>
      </c>
      <c r="F92" s="37">
        <f t="shared" ref="F92:G92" si="53">F91-F90</f>
        <v>0</v>
      </c>
      <c r="G92" s="37">
        <f t="shared" si="53"/>
        <v>0</v>
      </c>
      <c r="H92" s="38">
        <f t="shared" si="52"/>
        <v>-2712910</v>
      </c>
    </row>
    <row r="93" spans="1:8" ht="15.95" customHeight="1" x14ac:dyDescent="0.3">
      <c r="A93" s="147"/>
      <c r="B93" s="149"/>
      <c r="C93" s="134" t="s">
        <v>86</v>
      </c>
      <c r="D93" s="52" t="s">
        <v>41</v>
      </c>
      <c r="E93" s="37">
        <v>0</v>
      </c>
      <c r="F93" s="37">
        <v>0</v>
      </c>
      <c r="G93" s="37">
        <v>9245939</v>
      </c>
      <c r="H93" s="38">
        <f t="shared" ref="H93:H95" si="54">SUM(E93:G93)</f>
        <v>9245939</v>
      </c>
    </row>
    <row r="94" spans="1:8" ht="15.95" customHeight="1" x14ac:dyDescent="0.3">
      <c r="A94" s="147"/>
      <c r="B94" s="149"/>
      <c r="C94" s="134"/>
      <c r="D94" s="52" t="s">
        <v>42</v>
      </c>
      <c r="E94" s="37">
        <v>0</v>
      </c>
      <c r="F94" s="37">
        <v>0</v>
      </c>
      <c r="G94" s="37">
        <v>7201700</v>
      </c>
      <c r="H94" s="38">
        <f t="shared" si="54"/>
        <v>7201700</v>
      </c>
    </row>
    <row r="95" spans="1:8" ht="15.95" customHeight="1" x14ac:dyDescent="0.3">
      <c r="A95" s="147"/>
      <c r="B95" s="149"/>
      <c r="C95" s="134"/>
      <c r="D95" s="52" t="s">
        <v>4</v>
      </c>
      <c r="E95" s="37">
        <f>E94-E93</f>
        <v>0</v>
      </c>
      <c r="F95" s="37">
        <f t="shared" ref="F95" si="55">F94-F93</f>
        <v>0</v>
      </c>
      <c r="G95" s="37">
        <f>G94-G93</f>
        <v>-2044239</v>
      </c>
      <c r="H95" s="38">
        <f t="shared" si="54"/>
        <v>-2044239</v>
      </c>
    </row>
    <row r="96" spans="1:8" ht="15.95" customHeight="1" x14ac:dyDescent="0.3">
      <c r="A96" s="147"/>
      <c r="B96" s="149"/>
      <c r="C96" s="160" t="s">
        <v>72</v>
      </c>
      <c r="D96" s="53" t="s">
        <v>41</v>
      </c>
      <c r="E96" s="54">
        <f>SUM(E36,E42,E45,E48,E51,E54,E57,E60,E63,E66,E69,E72,E75,E78,E81,E87,E90,E93,E84,E39)</f>
        <v>1517044870</v>
      </c>
      <c r="F96" s="54">
        <f>SUM(F36,F42,F45,F48,F51,F54,F57,F60,F63,F66,F69,F72,F75,F78,F81,F87,F90,F93,F84,F39)</f>
        <v>8100000</v>
      </c>
      <c r="G96" s="54">
        <f>SUM(G36,G42,G45,G48,G51,G54,G57,G60,G63,G66,G69,G72,G75,G78,G81,G87,G90,G93,G84,G39)</f>
        <v>9245939</v>
      </c>
      <c r="H96" s="55">
        <f>SUM(E96:G96)</f>
        <v>1534390809</v>
      </c>
    </row>
    <row r="97" spans="1:9" ht="15.95" customHeight="1" x14ac:dyDescent="0.3">
      <c r="A97" s="147"/>
      <c r="B97" s="149"/>
      <c r="C97" s="160"/>
      <c r="D97" s="53" t="s">
        <v>42</v>
      </c>
      <c r="E97" s="54">
        <f>SUM(E37,E43,E46,E49,E52,E55,E58,E61,E64,E67,E70,E73,E76,E79,E82,E88,E91,E94,E85,E40)</f>
        <v>1503665290</v>
      </c>
      <c r="F97" s="54">
        <f t="shared" ref="F97:G97" si="56">SUM(F37,F43,F46,F49,F52,F55,F58,F61,F64,F67,F70,F73,F76,F79,F82,F88,F91,F94,F85,F40)</f>
        <v>6800000</v>
      </c>
      <c r="G97" s="54">
        <f t="shared" si="56"/>
        <v>7201700</v>
      </c>
      <c r="H97" s="55">
        <f t="shared" ref="H97" si="57">SUM(E97:G97)</f>
        <v>1517666990</v>
      </c>
    </row>
    <row r="98" spans="1:9" ht="15.95" customHeight="1" x14ac:dyDescent="0.3">
      <c r="A98" s="147"/>
      <c r="B98" s="149"/>
      <c r="C98" s="160"/>
      <c r="D98" s="53" t="s">
        <v>4</v>
      </c>
      <c r="E98" s="54">
        <f t="shared" ref="E98:F98" si="58">SUM(E38,E44,E47,E50,E53,E56,E59,E62,E65,E68,E71,E74,E77,E80,E83,E89,E92,E95)</f>
        <v>-13379580</v>
      </c>
      <c r="F98" s="54">
        <f t="shared" si="58"/>
        <v>-1300000</v>
      </c>
      <c r="G98" s="54">
        <f t="shared" ref="G98" si="59">SUM(G38,G44,G47,G50,G53,G56,G59,G62,G65,G68,G71,G74,G77,G80,G83,G89,G92,G95)</f>
        <v>-2044239</v>
      </c>
      <c r="H98" s="55">
        <f>SUM(E98:G98)</f>
        <v>-16723819</v>
      </c>
    </row>
    <row r="99" spans="1:9" ht="15.95" customHeight="1" x14ac:dyDescent="0.3">
      <c r="A99" s="147"/>
      <c r="B99" s="135" t="s">
        <v>60</v>
      </c>
      <c r="C99" s="135"/>
      <c r="D99" s="56" t="s">
        <v>41</v>
      </c>
      <c r="E99" s="57">
        <f>SUM(E96)</f>
        <v>1517044870</v>
      </c>
      <c r="F99" s="57">
        <f t="shared" ref="F99:G99" si="60">SUM(F96)</f>
        <v>8100000</v>
      </c>
      <c r="G99" s="57">
        <f t="shared" si="60"/>
        <v>9245939</v>
      </c>
      <c r="H99" s="58">
        <f>SUM(E99:G99)</f>
        <v>1534390809</v>
      </c>
    </row>
    <row r="100" spans="1:9" ht="15.95" customHeight="1" x14ac:dyDescent="0.3">
      <c r="A100" s="147"/>
      <c r="B100" s="135"/>
      <c r="C100" s="135"/>
      <c r="D100" s="56" t="s">
        <v>42</v>
      </c>
      <c r="E100" s="57">
        <f t="shared" ref="E100:G101" si="61">SUM(E97)</f>
        <v>1503665290</v>
      </c>
      <c r="F100" s="57">
        <f t="shared" si="61"/>
        <v>6800000</v>
      </c>
      <c r="G100" s="57">
        <f t="shared" si="61"/>
        <v>7201700</v>
      </c>
      <c r="H100" s="58">
        <f t="shared" ref="H100:H101" si="62">SUM(E100:G100)</f>
        <v>1517666990</v>
      </c>
    </row>
    <row r="101" spans="1:9" ht="15.95" customHeight="1" thickBot="1" x14ac:dyDescent="0.35">
      <c r="A101" s="148"/>
      <c r="B101" s="136"/>
      <c r="C101" s="136"/>
      <c r="D101" s="59" t="s">
        <v>4</v>
      </c>
      <c r="E101" s="60">
        <f t="shared" si="61"/>
        <v>-13379580</v>
      </c>
      <c r="F101" s="60">
        <f t="shared" si="61"/>
        <v>-1300000</v>
      </c>
      <c r="G101" s="60">
        <f t="shared" si="61"/>
        <v>-2044239</v>
      </c>
      <c r="H101" s="61">
        <f t="shared" si="62"/>
        <v>-16723819</v>
      </c>
    </row>
    <row r="102" spans="1:9" ht="24.95" customHeight="1" x14ac:dyDescent="0.3">
      <c r="A102" s="153" t="s">
        <v>73</v>
      </c>
      <c r="B102" s="154"/>
      <c r="C102" s="154"/>
      <c r="D102" s="96" t="s">
        <v>41</v>
      </c>
      <c r="E102" s="97">
        <f>SUM(E24,E33,E99)</f>
        <v>2429371000</v>
      </c>
      <c r="F102" s="97">
        <f t="shared" ref="F102:G102" si="63">SUM(F24,F33,F99)</f>
        <v>26200000</v>
      </c>
      <c r="G102" s="97">
        <f t="shared" si="63"/>
        <v>9821939</v>
      </c>
      <c r="H102" s="98">
        <f>SUM(E102:G102)</f>
        <v>2465392939</v>
      </c>
      <c r="I102" s="35"/>
    </row>
    <row r="103" spans="1:9" ht="24.95" customHeight="1" x14ac:dyDescent="0.3">
      <c r="A103" s="155"/>
      <c r="B103" s="156"/>
      <c r="C103" s="156"/>
      <c r="D103" s="99" t="s">
        <v>42</v>
      </c>
      <c r="E103" s="100">
        <f>SUM(E25,E34,E100)</f>
        <v>2379676160</v>
      </c>
      <c r="F103" s="100">
        <f t="shared" ref="F103:G103" si="64">SUM(F25,F34,F100)</f>
        <v>24900000</v>
      </c>
      <c r="G103" s="100">
        <f t="shared" si="64"/>
        <v>7777700</v>
      </c>
      <c r="H103" s="101">
        <f t="shared" ref="H103:H104" si="65">SUM(E103:G103)</f>
        <v>2412353860</v>
      </c>
      <c r="I103" s="35"/>
    </row>
    <row r="104" spans="1:9" ht="24.95" customHeight="1" thickBot="1" x14ac:dyDescent="0.35">
      <c r="A104" s="157"/>
      <c r="B104" s="158"/>
      <c r="C104" s="158"/>
      <c r="D104" s="102" t="s">
        <v>4</v>
      </c>
      <c r="E104" s="103">
        <f>SUM(E26,E35,E101)</f>
        <v>-49694840</v>
      </c>
      <c r="F104" s="103">
        <f t="shared" ref="F104:G104" si="66">SUM(F26,F35,F101)</f>
        <v>-1300000</v>
      </c>
      <c r="G104" s="103">
        <f t="shared" si="66"/>
        <v>-2044239</v>
      </c>
      <c r="H104" s="104">
        <f t="shared" si="65"/>
        <v>-53039079</v>
      </c>
    </row>
  </sheetData>
  <mergeCells count="44">
    <mergeCell ref="A27:A35"/>
    <mergeCell ref="C93:C95"/>
    <mergeCell ref="A102:C104"/>
    <mergeCell ref="C72:C74"/>
    <mergeCell ref="C75:C77"/>
    <mergeCell ref="C78:C80"/>
    <mergeCell ref="C87:C89"/>
    <mergeCell ref="C81:C83"/>
    <mergeCell ref="A36:A101"/>
    <mergeCell ref="B36:B98"/>
    <mergeCell ref="C96:C98"/>
    <mergeCell ref="C69:C71"/>
    <mergeCell ref="C36:C38"/>
    <mergeCell ref="C45:C47"/>
    <mergeCell ref="C48:C50"/>
    <mergeCell ref="B27:B32"/>
    <mergeCell ref="A2:H2"/>
    <mergeCell ref="A4:H4"/>
    <mergeCell ref="C6:C8"/>
    <mergeCell ref="C12:C14"/>
    <mergeCell ref="C18:C20"/>
    <mergeCell ref="A3:H3"/>
    <mergeCell ref="A6:A26"/>
    <mergeCell ref="C9:C11"/>
    <mergeCell ref="C15:C17"/>
    <mergeCell ref="C21:C23"/>
    <mergeCell ref="B18:B23"/>
    <mergeCell ref="B12:B17"/>
    <mergeCell ref="B6:B11"/>
    <mergeCell ref="B24:C26"/>
    <mergeCell ref="C30:C32"/>
    <mergeCell ref="B33:C35"/>
    <mergeCell ref="C27:C29"/>
    <mergeCell ref="B99:C101"/>
    <mergeCell ref="C57:C59"/>
    <mergeCell ref="C60:C62"/>
    <mergeCell ref="C63:C65"/>
    <mergeCell ref="C66:C68"/>
    <mergeCell ref="C90:C92"/>
    <mergeCell ref="C51:C53"/>
    <mergeCell ref="C42:C44"/>
    <mergeCell ref="C54:C56"/>
    <mergeCell ref="C39:C41"/>
    <mergeCell ref="C84:C8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세입세출결산서</vt:lpstr>
      <vt:lpstr>세입결산서</vt:lpstr>
      <vt:lpstr>세출결산서</vt:lpstr>
      <vt:lpstr>세출결산서!Print_Titles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2020-10-16T08:53:52Z</cp:lastPrinted>
  <dcterms:created xsi:type="dcterms:W3CDTF">2018-01-19T07:57:46Z</dcterms:created>
  <dcterms:modified xsi:type="dcterms:W3CDTF">2020-10-16T08:53:54Z</dcterms:modified>
</cp:coreProperties>
</file>